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435"/>
  </bookViews>
  <sheets>
    <sheet name="Հավելված 2" sheetId="3" r:id="rId1"/>
    <sheet name="Հավելված 3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2" i="3" l="1"/>
  <c r="H221" i="3" s="1"/>
  <c r="G222" i="3"/>
  <c r="I221" i="3"/>
  <c r="I220" i="3"/>
  <c r="G219" i="3"/>
  <c r="G218" i="3"/>
  <c r="I217" i="3"/>
  <c r="H217" i="3"/>
  <c r="G217" i="3" s="1"/>
  <c r="G216" i="3"/>
  <c r="I215" i="3"/>
  <c r="H215" i="3"/>
  <c r="G215" i="3"/>
  <c r="H214" i="3"/>
  <c r="G214" i="3" s="1"/>
  <c r="I213" i="3"/>
  <c r="H213" i="3"/>
  <c r="G213" i="3" s="1"/>
  <c r="G212" i="3"/>
  <c r="I211" i="3"/>
  <c r="H211" i="3"/>
  <c r="G211" i="3" s="1"/>
  <c r="G210" i="3"/>
  <c r="I209" i="3"/>
  <c r="H209" i="3"/>
  <c r="G209" i="3"/>
  <c r="G208" i="3"/>
  <c r="I207" i="3"/>
  <c r="H207" i="3"/>
  <c r="G207" i="3" s="1"/>
  <c r="I206" i="3"/>
  <c r="I205" i="3" s="1"/>
  <c r="H206" i="3"/>
  <c r="G206" i="3" s="1"/>
  <c r="G204" i="3"/>
  <c r="I203" i="3"/>
  <c r="G203" i="3" s="1"/>
  <c r="G202" i="3"/>
  <c r="G201" i="3"/>
  <c r="I200" i="3"/>
  <c r="I199" i="3" s="1"/>
  <c r="H200" i="3"/>
  <c r="G200" i="3"/>
  <c r="G198" i="3"/>
  <c r="I197" i="3"/>
  <c r="H197" i="3"/>
  <c r="G197" i="3" s="1"/>
  <c r="G196" i="3"/>
  <c r="I195" i="3"/>
  <c r="H195" i="3"/>
  <c r="G195" i="3"/>
  <c r="G194" i="3"/>
  <c r="I193" i="3"/>
  <c r="H193" i="3"/>
  <c r="G193" i="3" s="1"/>
  <c r="G192" i="3"/>
  <c r="I191" i="3"/>
  <c r="H191" i="3"/>
  <c r="G191" i="3" s="1"/>
  <c r="I190" i="3"/>
  <c r="H190" i="3"/>
  <c r="G190" i="3" s="1"/>
  <c r="G189" i="3"/>
  <c r="H188" i="3"/>
  <c r="G188" i="3" s="1"/>
  <c r="I187" i="3"/>
  <c r="G186" i="3"/>
  <c r="G185" i="3"/>
  <c r="I184" i="3"/>
  <c r="H184" i="3"/>
  <c r="G184" i="3"/>
  <c r="I183" i="3"/>
  <c r="I181" i="3" s="1"/>
  <c r="I177" i="3" s="1"/>
  <c r="H183" i="3"/>
  <c r="H181" i="3" s="1"/>
  <c r="G181" i="3" s="1"/>
  <c r="G183" i="3"/>
  <c r="G182" i="3"/>
  <c r="G180" i="3"/>
  <c r="I179" i="3"/>
  <c r="H179" i="3"/>
  <c r="G179" i="3"/>
  <c r="I178" i="3"/>
  <c r="H178" i="3"/>
  <c r="G178" i="3"/>
  <c r="I176" i="3"/>
  <c r="H176" i="3"/>
  <c r="G176" i="3"/>
  <c r="I175" i="3"/>
  <c r="H175" i="3"/>
  <c r="G175" i="3"/>
  <c r="G174" i="3"/>
  <c r="I173" i="3"/>
  <c r="H173" i="3"/>
  <c r="G173" i="3"/>
  <c r="G172" i="3"/>
  <c r="H171" i="3"/>
  <c r="G171" i="3"/>
  <c r="G170" i="3"/>
  <c r="I169" i="3"/>
  <c r="H169" i="3"/>
  <c r="G169" i="3" s="1"/>
  <c r="G168" i="3"/>
  <c r="G167" i="3"/>
  <c r="G166" i="3"/>
  <c r="I165" i="3"/>
  <c r="H165" i="3"/>
  <c r="G165" i="3" s="1"/>
  <c r="G164" i="3"/>
  <c r="G163" i="3"/>
  <c r="G162" i="3"/>
  <c r="I161" i="3"/>
  <c r="H161" i="3"/>
  <c r="G161" i="3" s="1"/>
  <c r="I160" i="3"/>
  <c r="H160" i="3"/>
  <c r="G160" i="3" s="1"/>
  <c r="I159" i="3"/>
  <c r="I157" i="3" s="1"/>
  <c r="H159" i="3"/>
  <c r="G159" i="3" s="1"/>
  <c r="I158" i="3"/>
  <c r="H158" i="3"/>
  <c r="G158" i="3" s="1"/>
  <c r="H157" i="3"/>
  <c r="I156" i="3"/>
  <c r="H156" i="3"/>
  <c r="G156" i="3" s="1"/>
  <c r="I155" i="3"/>
  <c r="H155" i="3"/>
  <c r="G155" i="3" s="1"/>
  <c r="I153" i="3"/>
  <c r="H153" i="3"/>
  <c r="G153" i="3" s="1"/>
  <c r="G152" i="3"/>
  <c r="I151" i="3"/>
  <c r="H151" i="3"/>
  <c r="G151" i="3"/>
  <c r="G150" i="3"/>
  <c r="I149" i="3"/>
  <c r="H149" i="3"/>
  <c r="G149" i="3" s="1"/>
  <c r="G148" i="3"/>
  <c r="I147" i="3"/>
  <c r="H147" i="3"/>
  <c r="G147" i="3" s="1"/>
  <c r="G146" i="3"/>
  <c r="G145" i="3"/>
  <c r="G144" i="3"/>
  <c r="G143" i="3"/>
  <c r="I142" i="3"/>
  <c r="G142" i="3" s="1"/>
  <c r="H142" i="3"/>
  <c r="G141" i="3"/>
  <c r="G140" i="3"/>
  <c r="G139" i="3"/>
  <c r="G138" i="3"/>
  <c r="I137" i="3"/>
  <c r="H137" i="3"/>
  <c r="H132" i="3" s="1"/>
  <c r="G132" i="3" s="1"/>
  <c r="G137" i="3"/>
  <c r="G136" i="3"/>
  <c r="G135" i="3"/>
  <c r="G134" i="3"/>
  <c r="I133" i="3"/>
  <c r="I132" i="3" s="1"/>
  <c r="H133" i="3"/>
  <c r="G133" i="3" s="1"/>
  <c r="I131" i="3"/>
  <c r="H131" i="3"/>
  <c r="G131" i="3"/>
  <c r="I130" i="3"/>
  <c r="H130" i="3"/>
  <c r="G130" i="3"/>
  <c r="G129" i="3"/>
  <c r="I128" i="3"/>
  <c r="H128" i="3"/>
  <c r="G128" i="3" s="1"/>
  <c r="I127" i="3"/>
  <c r="I126" i="3" s="1"/>
  <c r="H127" i="3"/>
  <c r="G127" i="3" s="1"/>
  <c r="H126" i="3"/>
  <c r="G125" i="3"/>
  <c r="I124" i="3"/>
  <c r="H124" i="3"/>
  <c r="G123" i="3"/>
  <c r="I122" i="3"/>
  <c r="H122" i="3"/>
  <c r="G122" i="3"/>
  <c r="G121" i="3"/>
  <c r="I120" i="3"/>
  <c r="H120" i="3"/>
  <c r="G120" i="3" s="1"/>
  <c r="H119" i="3"/>
  <c r="I118" i="3"/>
  <c r="H118" i="3"/>
  <c r="G118" i="3" s="1"/>
  <c r="I117" i="3"/>
  <c r="H117" i="3"/>
  <c r="G117" i="3" s="1"/>
  <c r="G116" i="3"/>
  <c r="I115" i="3"/>
  <c r="H115" i="3"/>
  <c r="G115" i="3"/>
  <c r="H114" i="3"/>
  <c r="G114" i="3" s="1"/>
  <c r="I113" i="3"/>
  <c r="G112" i="3"/>
  <c r="I111" i="3"/>
  <c r="G111" i="3" s="1"/>
  <c r="H111" i="3"/>
  <c r="I110" i="3"/>
  <c r="H110" i="3"/>
  <c r="H109" i="3" s="1"/>
  <c r="G110" i="3"/>
  <c r="I109" i="3"/>
  <c r="I106" i="3" s="1"/>
  <c r="I108" i="3"/>
  <c r="H108" i="3"/>
  <c r="G108" i="3"/>
  <c r="I107" i="3"/>
  <c r="H107" i="3"/>
  <c r="G107" i="3"/>
  <c r="I105" i="3"/>
  <c r="G105" i="3" s="1"/>
  <c r="H104" i="3"/>
  <c r="H103" i="3"/>
  <c r="G103" i="3" s="1"/>
  <c r="H102" i="3"/>
  <c r="G102" i="3"/>
  <c r="H101" i="3"/>
  <c r="G101" i="3" s="1"/>
  <c r="H100" i="3"/>
  <c r="G100" i="3"/>
  <c r="H99" i="3"/>
  <c r="G99" i="3" s="1"/>
  <c r="H98" i="3"/>
  <c r="G98" i="3" s="1"/>
  <c r="H97" i="3"/>
  <c r="G97" i="3" s="1"/>
  <c r="I96" i="3"/>
  <c r="H96" i="3"/>
  <c r="G96" i="3"/>
  <c r="H95" i="3"/>
  <c r="G95" i="3"/>
  <c r="H94" i="3"/>
  <c r="G94" i="3" s="1"/>
  <c r="H93" i="3"/>
  <c r="G93" i="3" s="1"/>
  <c r="H92" i="3"/>
  <c r="G92" i="3"/>
  <c r="I91" i="3"/>
  <c r="H90" i="3"/>
  <c r="G90" i="3" s="1"/>
  <c r="I89" i="3"/>
  <c r="H89" i="3"/>
  <c r="G89" i="3" s="1"/>
  <c r="I88" i="3"/>
  <c r="G88" i="3"/>
  <c r="H87" i="3"/>
  <c r="G87" i="3"/>
  <c r="G86" i="3"/>
  <c r="G85" i="3"/>
  <c r="I84" i="3"/>
  <c r="H84" i="3"/>
  <c r="G84" i="3" s="1"/>
  <c r="I83" i="3"/>
  <c r="H83" i="3"/>
  <c r="G83" i="3" s="1"/>
  <c r="I82" i="3"/>
  <c r="H82" i="3"/>
  <c r="G82" i="3"/>
  <c r="I81" i="3"/>
  <c r="H81" i="3"/>
  <c r="G81" i="3" s="1"/>
  <c r="I80" i="3"/>
  <c r="H80" i="3"/>
  <c r="G80" i="3" s="1"/>
  <c r="I79" i="3"/>
  <c r="H79" i="3"/>
  <c r="G79" i="3" s="1"/>
  <c r="I78" i="3"/>
  <c r="H78" i="3"/>
  <c r="G78" i="3"/>
  <c r="I77" i="3"/>
  <c r="H77" i="3"/>
  <c r="G77" i="3" s="1"/>
  <c r="I76" i="3"/>
  <c r="H76" i="3"/>
  <c r="G76" i="3" s="1"/>
  <c r="I75" i="3"/>
  <c r="H75" i="3"/>
  <c r="G75" i="3" s="1"/>
  <c r="I74" i="3"/>
  <c r="H74" i="3"/>
  <c r="G74" i="3"/>
  <c r="I73" i="3"/>
  <c r="I72" i="3" s="1"/>
  <c r="H73" i="3"/>
  <c r="G73" i="3" s="1"/>
  <c r="I71" i="3"/>
  <c r="H71" i="3"/>
  <c r="G71" i="3" s="1"/>
  <c r="I70" i="3"/>
  <c r="H70" i="3"/>
  <c r="G70" i="3" s="1"/>
  <c r="I69" i="3"/>
  <c r="H69" i="3"/>
  <c r="G69" i="3" s="1"/>
  <c r="I68" i="3"/>
  <c r="H68" i="3"/>
  <c r="G68" i="3" s="1"/>
  <c r="I67" i="3"/>
  <c r="H67" i="3"/>
  <c r="G67" i="3" s="1"/>
  <c r="I66" i="3"/>
  <c r="H66" i="3"/>
  <c r="G66" i="3" s="1"/>
  <c r="I65" i="3"/>
  <c r="I64" i="3" s="1"/>
  <c r="H65" i="3"/>
  <c r="G65" i="3" s="1"/>
  <c r="H64" i="3"/>
  <c r="G62" i="3"/>
  <c r="I61" i="3"/>
  <c r="H61" i="3"/>
  <c r="G61" i="3"/>
  <c r="G60" i="3"/>
  <c r="I59" i="3"/>
  <c r="H59" i="3"/>
  <c r="G59" i="3"/>
  <c r="G58" i="3"/>
  <c r="I57" i="3"/>
  <c r="I45" i="3" s="1"/>
  <c r="I43" i="3" s="1"/>
  <c r="H57" i="3"/>
  <c r="G57" i="3" s="1"/>
  <c r="G56" i="3"/>
  <c r="I55" i="3"/>
  <c r="H55" i="3"/>
  <c r="G55" i="3"/>
  <c r="G54" i="3"/>
  <c r="G53" i="3"/>
  <c r="I52" i="3"/>
  <c r="H52" i="3"/>
  <c r="G52" i="3" s="1"/>
  <c r="H51" i="3"/>
  <c r="H50" i="3" s="1"/>
  <c r="G51" i="3"/>
  <c r="I50" i="3"/>
  <c r="G49" i="3"/>
  <c r="G48" i="3"/>
  <c r="G47" i="3"/>
  <c r="I46" i="3"/>
  <c r="H46" i="3"/>
  <c r="G46" i="3"/>
  <c r="H44" i="3"/>
  <c r="G44" i="3" s="1"/>
  <c r="G42" i="3"/>
  <c r="I41" i="3"/>
  <c r="H41" i="3"/>
  <c r="G41" i="3"/>
  <c r="G40" i="3"/>
  <c r="I39" i="3"/>
  <c r="H39" i="3"/>
  <c r="G39" i="3" s="1"/>
  <c r="I38" i="3"/>
  <c r="I37" i="3" s="1"/>
  <c r="H38" i="3"/>
  <c r="G38" i="3" s="1"/>
  <c r="H36" i="3"/>
  <c r="G36" i="3"/>
  <c r="I35" i="3"/>
  <c r="H35" i="3"/>
  <c r="G35" i="3"/>
  <c r="I33" i="3"/>
  <c r="G33" i="3"/>
  <c r="I32" i="3"/>
  <c r="G32" i="3" s="1"/>
  <c r="I31" i="3"/>
  <c r="G31" i="3"/>
  <c r="I30" i="3"/>
  <c r="G30" i="3"/>
  <c r="I29" i="3"/>
  <c r="I27" i="3" s="1"/>
  <c r="H29" i="3"/>
  <c r="G29" i="3" s="1"/>
  <c r="G28" i="3"/>
  <c r="I26" i="3"/>
  <c r="H26" i="3"/>
  <c r="G26" i="3"/>
  <c r="I25" i="3"/>
  <c r="H25" i="3"/>
  <c r="G25" i="3"/>
  <c r="G24" i="3"/>
  <c r="I23" i="3"/>
  <c r="H23" i="3"/>
  <c r="G23" i="3" s="1"/>
  <c r="G22" i="3"/>
  <c r="I21" i="3"/>
  <c r="H21" i="3"/>
  <c r="G21" i="3" s="1"/>
  <c r="H20" i="3"/>
  <c r="H17" i="3" s="1"/>
  <c r="G17" i="3" s="1"/>
  <c r="G19" i="3"/>
  <c r="G18" i="3"/>
  <c r="I17" i="3"/>
  <c r="G16" i="3"/>
  <c r="G15" i="3"/>
  <c r="I14" i="3"/>
  <c r="H14" i="3"/>
  <c r="G14" i="3" s="1"/>
  <c r="H13" i="3"/>
  <c r="G13" i="3" s="1"/>
  <c r="G12" i="3"/>
  <c r="I11" i="3"/>
  <c r="I10" i="3" s="1"/>
  <c r="H11" i="3"/>
  <c r="G11" i="3" s="1"/>
  <c r="F177" i="2"/>
  <c r="E177" i="2"/>
  <c r="D177" i="2" s="1"/>
  <c r="F176" i="2"/>
  <c r="E176" i="2"/>
  <c r="D176" i="2" s="1"/>
  <c r="F175" i="2"/>
  <c r="E175" i="2"/>
  <c r="D175" i="2" s="1"/>
  <c r="F174" i="2"/>
  <c r="F173" i="2" s="1"/>
  <c r="D173" i="2" s="1"/>
  <c r="E174" i="2"/>
  <c r="D174" i="2" s="1"/>
  <c r="F172" i="2"/>
  <c r="F171" i="2" s="1"/>
  <c r="D171" i="2" s="1"/>
  <c r="E172" i="2"/>
  <c r="D172" i="2" s="1"/>
  <c r="F170" i="2"/>
  <c r="E170" i="2"/>
  <c r="D170" i="2" s="1"/>
  <c r="F169" i="2"/>
  <c r="D169" i="2" s="1"/>
  <c r="E169" i="2"/>
  <c r="F168" i="2"/>
  <c r="D168" i="2" s="1"/>
  <c r="E168" i="2"/>
  <c r="F166" i="2"/>
  <c r="E166" i="2"/>
  <c r="D166" i="2" s="1"/>
  <c r="F164" i="2"/>
  <c r="E164" i="2"/>
  <c r="D164" i="2"/>
  <c r="F163" i="2"/>
  <c r="F161" i="2" s="1"/>
  <c r="E163" i="2"/>
  <c r="D163" i="2" s="1"/>
  <c r="F162" i="2"/>
  <c r="E162" i="2"/>
  <c r="D162" i="2" s="1"/>
  <c r="F159" i="2"/>
  <c r="E159" i="2"/>
  <c r="D159" i="2" s="1"/>
  <c r="F158" i="2"/>
  <c r="D158" i="2" s="1"/>
  <c r="F157" i="2"/>
  <c r="E157" i="2"/>
  <c r="D157" i="2" s="1"/>
  <c r="F156" i="2"/>
  <c r="D156" i="2" s="1"/>
  <c r="E156" i="2"/>
  <c r="F155" i="2"/>
  <c r="E155" i="2"/>
  <c r="D155" i="2" s="1"/>
  <c r="F154" i="2"/>
  <c r="F153" i="2" s="1"/>
  <c r="D153" i="2" s="1"/>
  <c r="E154" i="2"/>
  <c r="D154" i="2" s="1"/>
  <c r="F152" i="2"/>
  <c r="F151" i="2" s="1"/>
  <c r="D151" i="2" s="1"/>
  <c r="E152" i="2"/>
  <c r="D152" i="2" s="1"/>
  <c r="F150" i="2"/>
  <c r="E150" i="2"/>
  <c r="D150" i="2" s="1"/>
  <c r="F149" i="2"/>
  <c r="E149" i="2"/>
  <c r="D149" i="2" s="1"/>
  <c r="F148" i="2"/>
  <c r="F146" i="2" s="1"/>
  <c r="D146" i="2" s="1"/>
  <c r="E148" i="2"/>
  <c r="D148" i="2" s="1"/>
  <c r="F147" i="2"/>
  <c r="E147" i="2"/>
  <c r="D147" i="2" s="1"/>
  <c r="F145" i="2"/>
  <c r="E145" i="2"/>
  <c r="D145" i="2" s="1"/>
  <c r="F144" i="2"/>
  <c r="E144" i="2"/>
  <c r="D144" i="2" s="1"/>
  <c r="F143" i="2"/>
  <c r="E143" i="2"/>
  <c r="D143" i="2" s="1"/>
  <c r="F142" i="2"/>
  <c r="E142" i="2"/>
  <c r="D142" i="2" s="1"/>
  <c r="F141" i="2"/>
  <c r="D141" i="2"/>
  <c r="F140" i="2"/>
  <c r="E140" i="2"/>
  <c r="D140" i="2"/>
  <c r="F139" i="2"/>
  <c r="E139" i="2"/>
  <c r="D139" i="2" s="1"/>
  <c r="F138" i="2"/>
  <c r="F137" i="2" s="1"/>
  <c r="D137" i="2" s="1"/>
  <c r="E138" i="2"/>
  <c r="D138" i="2"/>
  <c r="F136" i="2"/>
  <c r="E136" i="2"/>
  <c r="D136" i="2" s="1"/>
  <c r="F135" i="2"/>
  <c r="F133" i="2" s="1"/>
  <c r="E135" i="2"/>
  <c r="D135" i="2" s="1"/>
  <c r="F134" i="2"/>
  <c r="E134" i="2"/>
  <c r="D134" i="2" s="1"/>
  <c r="D130" i="2"/>
  <c r="E129" i="2"/>
  <c r="D129" i="2" s="1"/>
  <c r="F128" i="2"/>
  <c r="E127" i="2"/>
  <c r="D127" i="2" s="1"/>
  <c r="E125" i="2"/>
  <c r="D125" i="2" s="1"/>
  <c r="E124" i="2"/>
  <c r="D124" i="2" s="1"/>
  <c r="E123" i="2"/>
  <c r="D123" i="2" s="1"/>
  <c r="E122" i="2"/>
  <c r="D122" i="2" s="1"/>
  <c r="E121" i="2"/>
  <c r="D121" i="2" s="1"/>
  <c r="E120" i="2"/>
  <c r="E119" i="2" s="1"/>
  <c r="D119" i="2" s="1"/>
  <c r="D120" i="2"/>
  <c r="E118" i="2"/>
  <c r="D118" i="2" s="1"/>
  <c r="E117" i="2"/>
  <c r="D117" i="2" s="1"/>
  <c r="E116" i="2"/>
  <c r="D116" i="2" s="1"/>
  <c r="E115" i="2"/>
  <c r="D115" i="2" s="1"/>
  <c r="E113" i="2"/>
  <c r="D113" i="2" s="1"/>
  <c r="E112" i="2"/>
  <c r="D112" i="2" s="1"/>
  <c r="E109" i="2"/>
  <c r="D109" i="2" s="1"/>
  <c r="E107" i="2"/>
  <c r="D107" i="2" s="1"/>
  <c r="E106" i="2"/>
  <c r="D106" i="2" s="1"/>
  <c r="E105" i="2"/>
  <c r="D105" i="2" s="1"/>
  <c r="E104" i="2"/>
  <c r="E103" i="2" s="1"/>
  <c r="D103" i="2" s="1"/>
  <c r="E102" i="2"/>
  <c r="D102" i="2"/>
  <c r="E101" i="2"/>
  <c r="D101" i="2" s="1"/>
  <c r="E100" i="2"/>
  <c r="D100" i="2" s="1"/>
  <c r="D98" i="2"/>
  <c r="D97" i="2"/>
  <c r="D96" i="2"/>
  <c r="D95" i="2"/>
  <c r="F94" i="2"/>
  <c r="D94" i="2"/>
  <c r="F93" i="2"/>
  <c r="F90" i="2" s="1"/>
  <c r="E93" i="2"/>
  <c r="D93" i="2"/>
  <c r="E92" i="2"/>
  <c r="E90" i="2" s="1"/>
  <c r="D90" i="2" s="1"/>
  <c r="E91" i="2"/>
  <c r="D91" i="2"/>
  <c r="D89" i="2"/>
  <c r="D88" i="2"/>
  <c r="D87" i="2"/>
  <c r="D86" i="2"/>
  <c r="F85" i="2"/>
  <c r="D85" i="2" s="1"/>
  <c r="E84" i="2"/>
  <c r="E83" i="2"/>
  <c r="D83" i="2"/>
  <c r="E82" i="2"/>
  <c r="D82" i="2"/>
  <c r="E81" i="2"/>
  <c r="E80" i="2"/>
  <c r="D80" i="2" s="1"/>
  <c r="E79" i="2"/>
  <c r="D79" i="2" s="1"/>
  <c r="E77" i="2"/>
  <c r="D77" i="2" s="1"/>
  <c r="E76" i="2"/>
  <c r="D76" i="2"/>
  <c r="E73" i="2"/>
  <c r="D73" i="2" s="1"/>
  <c r="E72" i="2"/>
  <c r="D72" i="2" s="1"/>
  <c r="E70" i="2"/>
  <c r="D70" i="2" s="1"/>
  <c r="E69" i="2"/>
  <c r="D69" i="2" s="1"/>
  <c r="E68" i="2"/>
  <c r="D68" i="2" s="1"/>
  <c r="E66" i="2"/>
  <c r="D66" i="2" s="1"/>
  <c r="E65" i="2"/>
  <c r="D65" i="2" s="1"/>
  <c r="E64" i="2"/>
  <c r="D64" i="2" s="1"/>
  <c r="E62" i="2"/>
  <c r="D62" i="2" s="1"/>
  <c r="E61" i="2"/>
  <c r="D61" i="2" s="1"/>
  <c r="E59" i="2"/>
  <c r="D59" i="2" s="1"/>
  <c r="E58" i="2"/>
  <c r="D58" i="2" s="1"/>
  <c r="E55" i="2"/>
  <c r="D55" i="2" s="1"/>
  <c r="E54" i="2"/>
  <c r="D54" i="2" s="1"/>
  <c r="E53" i="2"/>
  <c r="D53" i="2" s="1"/>
  <c r="E52" i="2"/>
  <c r="D52" i="2" s="1"/>
  <c r="E51" i="2"/>
  <c r="D51" i="2" s="1"/>
  <c r="E50" i="2"/>
  <c r="D50" i="2" s="1"/>
  <c r="E49" i="2"/>
  <c r="E47" i="2" s="1"/>
  <c r="D47" i="2" s="1"/>
  <c r="E48" i="2"/>
  <c r="D48" i="2" s="1"/>
  <c r="E46" i="2"/>
  <c r="D46" i="2" s="1"/>
  <c r="E45" i="2"/>
  <c r="D45" i="2" s="1"/>
  <c r="E44" i="2"/>
  <c r="D44" i="2" s="1"/>
  <c r="E43" i="2"/>
  <c r="D43" i="2" s="1"/>
  <c r="E41" i="2"/>
  <c r="D41" i="2" s="1"/>
  <c r="E40" i="2"/>
  <c r="D40" i="2" s="1"/>
  <c r="E39" i="2"/>
  <c r="D39" i="2" s="1"/>
  <c r="E38" i="2"/>
  <c r="D38" i="2" s="1"/>
  <c r="E37" i="2"/>
  <c r="D37" i="2" s="1"/>
  <c r="E36" i="2"/>
  <c r="D36" i="2" s="1"/>
  <c r="E35" i="2"/>
  <c r="D35" i="2" s="1"/>
  <c r="E34" i="2"/>
  <c r="D34" i="2" s="1"/>
  <c r="E32" i="2"/>
  <c r="D32" i="2" s="1"/>
  <c r="E31" i="2"/>
  <c r="E29" i="2" s="1"/>
  <c r="D29" i="2" s="1"/>
  <c r="E30" i="2"/>
  <c r="D30" i="2" s="1"/>
  <c r="E28" i="2"/>
  <c r="D28" i="2" s="1"/>
  <c r="E27" i="2"/>
  <c r="D27" i="2" s="1"/>
  <c r="E26" i="2"/>
  <c r="D26" i="2" s="1"/>
  <c r="E25" i="2"/>
  <c r="D25" i="2" s="1"/>
  <c r="E24" i="2"/>
  <c r="D24" i="2" s="1"/>
  <c r="E23" i="2"/>
  <c r="D23" i="2" s="1"/>
  <c r="E22" i="2"/>
  <c r="D22" i="2" s="1"/>
  <c r="E19" i="2"/>
  <c r="D19" i="2" s="1"/>
  <c r="D18" i="2"/>
  <c r="E17" i="2"/>
  <c r="E16" i="2" s="1"/>
  <c r="D16" i="2" s="1"/>
  <c r="D17" i="2"/>
  <c r="E15" i="2"/>
  <c r="D15" i="2"/>
  <c r="E14" i="2"/>
  <c r="D14" i="2"/>
  <c r="E13" i="2"/>
  <c r="E12" i="2" s="1"/>
  <c r="D13" i="2"/>
  <c r="F11" i="2"/>
  <c r="F10" i="2"/>
  <c r="G64" i="3" l="1"/>
  <c r="G221" i="3"/>
  <c r="H220" i="3"/>
  <c r="G220" i="3" s="1"/>
  <c r="I154" i="3"/>
  <c r="G50" i="3"/>
  <c r="H45" i="3"/>
  <c r="G45" i="3" s="1"/>
  <c r="H177" i="3"/>
  <c r="G177" i="3" s="1"/>
  <c r="I63" i="3"/>
  <c r="H199" i="3"/>
  <c r="G199" i="3" s="1"/>
  <c r="I9" i="3"/>
  <c r="I8" i="3" s="1"/>
  <c r="G109" i="3"/>
  <c r="I119" i="3"/>
  <c r="G157" i="3"/>
  <c r="G126" i="3"/>
  <c r="I34" i="3"/>
  <c r="G119" i="3"/>
  <c r="G20" i="3"/>
  <c r="H91" i="3"/>
  <c r="G91" i="3" s="1"/>
  <c r="H37" i="3"/>
  <c r="G37" i="3" s="1"/>
  <c r="H27" i="3"/>
  <c r="G27" i="3" s="1"/>
  <c r="H10" i="3"/>
  <c r="H43" i="3"/>
  <c r="G43" i="3" s="1"/>
  <c r="H113" i="3"/>
  <c r="G113" i="3" s="1"/>
  <c r="H154" i="3"/>
  <c r="G154" i="3" s="1"/>
  <c r="H187" i="3"/>
  <c r="G187" i="3" s="1"/>
  <c r="H205" i="3"/>
  <c r="G205" i="3" s="1"/>
  <c r="H72" i="3"/>
  <c r="G72" i="3" s="1"/>
  <c r="I104" i="3"/>
  <c r="G104" i="3" s="1"/>
  <c r="G124" i="3"/>
  <c r="D161" i="2"/>
  <c r="E11" i="2"/>
  <c r="D12" i="2"/>
  <c r="D133" i="2"/>
  <c r="F132" i="2"/>
  <c r="F165" i="2"/>
  <c r="D165" i="2" s="1"/>
  <c r="E71" i="2"/>
  <c r="D71" i="2" s="1"/>
  <c r="D104" i="2"/>
  <c r="E128" i="2"/>
  <c r="D128" i="2" s="1"/>
  <c r="E42" i="2"/>
  <c r="D42" i="2" s="1"/>
  <c r="E60" i="2"/>
  <c r="D60" i="2" s="1"/>
  <c r="E78" i="2"/>
  <c r="D78" i="2" s="1"/>
  <c r="D31" i="2"/>
  <c r="D49" i="2"/>
  <c r="E67" i="2"/>
  <c r="D67" i="2" s="1"/>
  <c r="F84" i="2"/>
  <c r="D92" i="2"/>
  <c r="E99" i="2"/>
  <c r="D99" i="2" s="1"/>
  <c r="E111" i="2"/>
  <c r="E33" i="2"/>
  <c r="D33" i="2" s="1"/>
  <c r="E75" i="2"/>
  <c r="F167" i="2"/>
  <c r="D167" i="2" s="1"/>
  <c r="E21" i="2"/>
  <c r="E57" i="2"/>
  <c r="E63" i="2"/>
  <c r="D63" i="2" s="1"/>
  <c r="E126" i="2"/>
  <c r="D126" i="2" s="1"/>
  <c r="E108" i="2"/>
  <c r="D108" i="2" s="1"/>
  <c r="E114" i="2"/>
  <c r="D114" i="2" s="1"/>
  <c r="H34" i="3" l="1"/>
  <c r="G34" i="3" s="1"/>
  <c r="H63" i="3"/>
  <c r="G63" i="3" s="1"/>
  <c r="G10" i="3"/>
  <c r="H9" i="3"/>
  <c r="H106" i="3"/>
  <c r="G106" i="3" s="1"/>
  <c r="D75" i="2"/>
  <c r="E74" i="2"/>
  <c r="D74" i="2" s="1"/>
  <c r="D111" i="2"/>
  <c r="E110" i="2"/>
  <c r="D110" i="2" s="1"/>
  <c r="F81" i="2"/>
  <c r="D81" i="2" s="1"/>
  <c r="D84" i="2"/>
  <c r="D11" i="2"/>
  <c r="D21" i="2"/>
  <c r="E20" i="2"/>
  <c r="D20" i="2" s="1"/>
  <c r="D132" i="2"/>
  <c r="F131" i="2"/>
  <c r="E56" i="2"/>
  <c r="D56" i="2" s="1"/>
  <c r="D57" i="2"/>
  <c r="F160" i="2"/>
  <c r="D160" i="2" s="1"/>
  <c r="G9" i="3" l="1"/>
  <c r="H8" i="3"/>
  <c r="G8" i="3" s="1"/>
  <c r="D131" i="2"/>
  <c r="F9" i="2"/>
  <c r="E10" i="2"/>
  <c r="D10" i="2" l="1"/>
  <c r="E9" i="2"/>
  <c r="D9" i="2" s="1"/>
</calcChain>
</file>

<file path=xl/sharedStrings.xml><?xml version="1.0" encoding="utf-8"?>
<sst xmlns="http://schemas.openxmlformats.org/spreadsheetml/2006/main" count="1096" uniqueCount="715">
  <si>
    <t>(հազար դրամներով)</t>
  </si>
  <si>
    <t>այդ թվում`</t>
  </si>
  <si>
    <t>վարչական մաս</t>
  </si>
  <si>
    <t>ֆոնդային մաս</t>
  </si>
  <si>
    <t xml:space="preserve"> X</t>
  </si>
  <si>
    <t>X</t>
  </si>
  <si>
    <t>3</t>
  </si>
  <si>
    <t>ՀԱՎԵԼՎԱԾ 3</t>
  </si>
  <si>
    <t>ՀԱՄԱՅՆՔԻ  ԲՅՈՒՋԵԻ  ԾԱԽՍԵՐԸ`  ԸՍՏ  ԲՅՈՒՋԵՏԱՅԻՆ ԾԱԽՍԵՐԻ ՏՆՏԵՍԱԳԻՏԱԿԱՆ ԴԱՍԱԿԱՐԳՄԱՆ</t>
  </si>
  <si>
    <r>
      <t xml:space="preserve">       </t>
    </r>
    <r>
      <rPr>
        <b/>
        <sz val="8"/>
        <rFont val="GHEA Grapalat"/>
        <family val="3"/>
      </rPr>
      <t xml:space="preserve">          </t>
    </r>
  </si>
  <si>
    <t xml:space="preserve"> </t>
  </si>
  <si>
    <t xml:space="preserve">Տողի NN  </t>
  </si>
  <si>
    <t>Բյուջետային ծախսերի տնտեսագիտական դասակարգման հոդվածների անվանումների</t>
  </si>
  <si>
    <t>Ընդամենը (ս.5+ս.6)</t>
  </si>
  <si>
    <t xml:space="preserve"> NN </t>
  </si>
  <si>
    <t>ԸՆԴԱՄԵՆԸ ԾԱԽՍԵՐ, այդ թվում` (տող4050+տող5000+տող 6000)</t>
  </si>
  <si>
    <t xml:space="preserve">Ա. ԸՆԹԱՑԻԿ  ԾԱԽՍԵՐ, այդ թվում` (տող4100+տող4200+տող4300+տող4400+տող4500+ տող4600+տող4700)                                                                                                                       </t>
  </si>
  <si>
    <t>x</t>
  </si>
  <si>
    <t xml:space="preserve">1.1 ԱՇԽԱՏԱՆՔԻ ՎԱՐՁԱՏՐՈՒԹՅՈՒՆ, այդ թվում`_x000D_
(տող4110+տող4120+տող4130)                                                                     </t>
  </si>
  <si>
    <t>ԴՐԱՄՈՎ ՎՃԱՐՎՈՂ ԱՇԽԱՏԱՎԱՐՁԵՐ ԵՎ ՀԱՎԵԼԱՎՃԱՐՆԵՐ, որից`                   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</si>
  <si>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</si>
  <si>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</si>
  <si>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</si>
  <si>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</si>
  <si>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</si>
  <si>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</si>
  <si>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ՀԱՎԵԼԱՎՃԱՐՆԵՐ, որից` _x000D_
(տող4121)</t>
  </si>
  <si>
    <t xml:space="preserve"> -Բնեղեն աշխատավարձեր և հավելավճարներ</t>
  </si>
  <si>
    <t>4121</t>
  </si>
  <si>
    <t>ՓԱՍՏԱՑԻ ՍՈՑԻԱԼԱԿԱՆ ԱՊԱՀՈՎՈՒԹՅԱՆ ՎՃԱՐՆԵՐ, որից` _x000D_
(տող4131)</t>
  </si>
  <si>
    <t xml:space="preserve"> -Սոցիալական ապահովության վճարներ</t>
  </si>
  <si>
    <t>4131</t>
  </si>
  <si>
    <t>1.2 ԾԱՌԱՅՈՒԹՅՈՒՆՆԵՐԻ ԵՎ ԱՊՐԱՆՔՆԵՐԻ ՁԵՌՔ ԲԵՐՈՒՄ, այդ թվում`  (տող4210+տող4220+տող4230+տող4240+տող4250+տող4260)</t>
  </si>
  <si>
    <t>ՇԱՐՈՒՆԱԿԱԿԱՆ ԾԱԽՍԵՐ, որից`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</si>
  <si>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</si>
  <si>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</si>
  <si>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</si>
  <si>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</si>
  <si>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</si>
  <si>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</si>
  <si>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</si>
  <si>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</si>
  <si>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</si>
  <si>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</si>
  <si>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</si>
  <si>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</si>
  <si>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</si>
  <si>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</si>
  <si>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ԾԱԽՍԵՐ, որից` _x000D_
(տող4221+տող4222+տող4223)</t>
  </si>
  <si>
    <t xml:space="preserve"> -Ներքին գործուղումներ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</si>
  <si>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</si>
  <si>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</si>
  <si>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</si>
  <si>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</si>
  <si>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ԲԵՐՈՒՄ, որից`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</si>
  <si>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</si>
  <si>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</si>
  <si>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</si>
  <si>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</si>
  <si>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</si>
  <si>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</si>
  <si>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-Տեղեկատվական ծառայություններ</t>
  </si>
  <si>
    <t>4234</t>
  </si>
  <si>
    <t xml:space="preserve"> -Կառավարչական ծառայություններ</t>
  </si>
  <si>
    <t xml:space="preserve"> -Կենցաղային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</si>
  <si>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</si>
  <si>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</si>
  <si>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</si>
  <si>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</si>
  <si>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</si>
  <si>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ԲԵՐՈՒՄ, որից`  _x000D_
(տող 4241)</t>
  </si>
  <si>
    <t xml:space="preserve"> -Մասնագիտական ծառայություններ</t>
  </si>
  <si>
    <t>4241</t>
  </si>
  <si>
    <t>ԸՆԹԱՑԻԿ ՆՈՐՈԳՈՒՄ ԵՎ ՊԱՀՊԱՆՈՒՄ, որից (ծառայություններ և նյութեր) _x000D_
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</si>
  <si>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</si>
  <si>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</si>
  <si>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</si>
  <si>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</si>
  <si>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ՆՅՈՒԹԵՐ, որից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</si>
  <si>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</si>
  <si>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</si>
  <si>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</si>
  <si>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</si>
  <si>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</si>
  <si>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</si>
  <si>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</si>
  <si>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</si>
  <si>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</si>
  <si>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</si>
  <si>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</si>
  <si>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</si>
  <si>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</si>
  <si>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</si>
  <si>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</si>
  <si>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</si>
  <si>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ՏՈԿՈՍԱՎՃԱՐՆԵՐ, այդ թվում _x000D_
(տող4310+տող 4320+տող4330)</t>
  </si>
  <si>
    <t>ՆԵՐՔԻՆ ՏՈԿՈՍԱՎՃԱՐՆԵՐ, որից_x000D_
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</si>
  <si>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</si>
  <si>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</si>
  <si>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</si>
  <si>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</si>
  <si>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ՏՈԿՈՍԱՎՃԱՐՆԵՐ, որից _x000D_
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</si>
  <si>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</si>
  <si>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</si>
  <si>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</si>
  <si>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</si>
  <si>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ՎՃԱՐՆԵՐ, որից` _x000D_
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</si>
  <si>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</si>
  <si>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</si>
  <si>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</si>
  <si>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</si>
  <si>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</si>
  <si>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</si>
  <si>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ՍՈՒԲՍԻԴԻԱՆԵՐ, այդ թվում  _x000D_
(տող4410+տող4420)</t>
  </si>
  <si>
    <t>ՍՈՒԲՍԻԴԻԱՆԵՐ ՊԵՏԱԿԱՆ (ՀԱՄԱՅՆՔԱՅԻՆ) ԿԱԶՄԱԿԵՐՊՈՒԹՅՈՒՆՆԵՐԻՆ, որից`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</si>
  <si>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</si>
  <si>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</si>
  <si>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</si>
  <si>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</si>
  <si>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ԿԱԶՄԱԿԵՐՊՈՒԹՅՈՒՆՆԵՐԻՆ, որից` _x000D_
_x000D_
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</si>
  <si>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</si>
  <si>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</si>
  <si>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</si>
  <si>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</si>
  <si>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ԴՐԱՄԱՇՆՈՐՀՆԵՐ, այդ թվում` (տող4510+տող4520+տող4530+տող4540)</t>
  </si>
  <si>
    <t>ԴՐԱՄԱՇՆՈՐՀՆԵՐ ՕՏԱՐԵՐԿՐՅԱ ԿԱՌԱՎԱՐՈՒԹՅՈՒՆՆԵՐԻՆ, որից` _x000D_
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</si>
  <si>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</si>
  <si>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</si>
  <si>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</si>
  <si>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</si>
  <si>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ԿԱԶՄԱԿԵՐՊՈՒԹՅՈՒՆՆԵՐԻՆ, որից` 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</si>
  <si>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</si>
  <si>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</si>
  <si>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</si>
  <si>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</si>
  <si>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ՄԱԿԱՐԴԱԿՆԵՐԻՆ, որից`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</si>
  <si>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</si>
  <si>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</si>
  <si>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</si>
  <si>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</si>
  <si>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դրամաշնորհներ, այդ թվում`            (տող 4534+տող 4537 +տող 4538)</t>
  </si>
  <si>
    <t>4639</t>
  </si>
  <si>
    <t xml:space="preserve"> - տեղական ինքնակառավրման մարմիններին,որից` _x000D_
(տող  4535+տող 4536)</t>
  </si>
  <si>
    <t xml:space="preserve"> Երևանի համաքաղաքային ծախսերի ֆինանսավորման համար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</si>
  <si>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</si>
  <si>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</si>
  <si>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</si>
  <si>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ՄԱԿԱՐԴԱԿՆԵՐԻՆ, որից`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</si>
  <si>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</si>
  <si>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</si>
  <si>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</si>
  <si>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</si>
  <si>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դրամաշնորհներ, այդ թվում`              (տող 4544+տող 4547 +տող 4548)</t>
  </si>
  <si>
    <t>4657</t>
  </si>
  <si>
    <t xml:space="preserve"> - տեղական ինքնակառավրման մարմիններին,որից`     (տող  4545+տող 4546)</t>
  </si>
  <si>
    <t xml:space="preserve">ՀՀ այլ համայնքներին </t>
  </si>
  <si>
    <t>1.6 ՍՈՑԻԱԼԱԿԱՆ ՆՊԱՍՏՆԵՐ ԵՎ ԿԵՆՍԱԹՈՇԱԿՆԵՐ, այդ թվում`_x000D_
(տող4610+տող4630+տող4640)</t>
  </si>
  <si>
    <t>ՍՈՑԻԱԼԱԿԱՆ ԱՊԱՀՈՎՈՒԹՅԱՆ ՆՊԱՍՏՆԵՐ, այդ թվում`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</si>
  <si>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</si>
  <si>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</si>
  <si>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</si>
  <si>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</si>
  <si>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(ԲՅՈՒՋԵԻՑ), որից`_x000D_
_x000D_
 (տող4631+տող4632+տող4633+տող4634)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</si>
  <si>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</si>
  <si>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</si>
  <si>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</si>
  <si>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</si>
  <si>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</si>
  <si>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</si>
  <si>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</si>
  <si>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</si>
  <si>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ԿԵՆՍԱԹՈՇԱԿՆԵՐ, որից` _x000D_
(տող4641) </t>
  </si>
  <si>
    <t xml:space="preserve"> -Կենսաթոշակներ</t>
  </si>
  <si>
    <t>4741</t>
  </si>
  <si>
    <t>1.7 ԱՅԼ ԾԱԽՍԵՐ, այդ թվում` (տող4710+տող4720+տող4730+տող4740+տող4750+տող4760+տող4770)</t>
  </si>
  <si>
    <t xml:space="preserve">ՆՎԻՐԱՏՎՈՒԹՅՈՒՆՆԵՐ ՈՉ ԿԱՌԱՎԱՐԱԿԱՆ (ՀԱՍԱՐԱԿԱԿԱՆ) ԿԱԶՄԱԿԵՐՊՈՒԹՅՈՒՆՆԵՐԻՆ, որից`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</si>
  <si>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</si>
  <si>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</si>
  <si>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</si>
  <si>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</si>
  <si>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ՆԿԱՏՄԱՄԲ, որից` (տող4721+տող4722+տող4723+տող4724)</t>
  </si>
  <si>
    <t xml:space="preserve"> -Աշխատավարձի ֆոնդ</t>
  </si>
  <si>
    <t>4821</t>
  </si>
  <si>
    <t xml:space="preserve"> -Այլ հարկեր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</si>
  <si>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</si>
  <si>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</si>
  <si>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</si>
  <si>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</si>
  <si>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ՏՈՒԳԱՆՔՆԵՐ, որից` _x000D_
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</si>
  <si>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</si>
  <si>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</si>
  <si>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ՎԵՐԱԿԱՆԳՆՈՒՄ, որից`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</si>
  <si>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</si>
  <si>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</si>
  <si>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</si>
  <si>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</si>
  <si>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ՎԵՐԱԿԱՆԳՆՈՒՄ, որից _x000D_
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</si>
  <si>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</si>
  <si>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</si>
  <si>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ԾԱԽՍԵՐ, որից`_x000D_
 (տող4761)</t>
  </si>
  <si>
    <t xml:space="preserve"> -Այլ ծախսեր</t>
  </si>
  <si>
    <t>4861</t>
  </si>
  <si>
    <t>ՊԱՀՈՒՍՏԱՅԻՆ ՄԻՋՈՑՆԵՐ, որից` _x000D_
(տող4771)</t>
  </si>
  <si>
    <t xml:space="preserve"> -Պահուստային միջոցներ, այդ թվում`</t>
  </si>
  <si>
    <t>4891</t>
  </si>
  <si>
    <t>համայնքի բյուջեի վարչական մասի պահուստային ֆոնդից ֆոնդային մաս կատարվող հատկացումներ</t>
  </si>
  <si>
    <t>Բ. ՈՉ ՖԻՆԱՆՍԱԿԱՆ ԱԿՏԻՎՆԵՐԻ ԳԾՈՎ ԾԱԽՍԵՐ, այդ թվում`     (տող5100+տող5200+տող5300+տող5400)</t>
  </si>
  <si>
    <t>1.1. ՀԻՄՆԱԿԱՆ ՄԻՋՈՑՆԵՐ, այդ թվում`_x000D_
(տող5110+տող5120+տող5130)</t>
  </si>
  <si>
    <t>ՇԵՆՔԵՐ ԵՎ ՇԻՆՈՒԹՅՈՒՆՆԵՐ, որից`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</si>
  <si>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</si>
  <si>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</si>
  <si>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</si>
  <si>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</si>
  <si>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</si>
  <si>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</si>
  <si>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ՍԱՐՔԱՎՈՐՈՒՄՆԵՐ, որից`     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</si>
  <si>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</si>
  <si>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</si>
  <si>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</si>
  <si>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</si>
  <si>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</si>
  <si>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</si>
  <si>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ՄԻՋՈՑՆԵՐ, որից`_x000D_
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</si>
  <si>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</si>
  <si>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</si>
  <si>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</si>
  <si>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</si>
  <si>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</si>
  <si>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</si>
  <si>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</si>
  <si>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</si>
  <si>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ՊԱՇԱՐՆԵՐ, այդ թվում`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</si>
  <si>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</si>
  <si>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</si>
  <si>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</si>
  <si>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</si>
  <si>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</si>
  <si>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</si>
  <si>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</si>
  <si>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</si>
  <si>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ԱԿՏԻՎՆԵՐ, այդ թվում`_x000D_
(տող 5311)</t>
  </si>
  <si>
    <t xml:space="preserve"> -Բարձրարժեք ակտիվներ</t>
  </si>
  <si>
    <t>5311</t>
  </si>
  <si>
    <t>1.4 ՉԱՐՏԱԴՐՎԱԾ ԱԿՏԻՎՆԵՐ, այդ թվում`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</si>
  <si>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</si>
  <si>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</si>
  <si>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</si>
  <si>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</si>
  <si>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</si>
  <si>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</si>
  <si>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</si>
  <si>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</si>
  <si>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 xml:space="preserve">ՀԱՄԱՖԻՆԱՆՍԱՎՈՐՄԱՄԲ ԻՐԱԿԱՆԱՑՎՈՂ ԾՐԱԳՐԵՐ ԵՎ (ԿԱՄ) ԿԱՊԻՏԱԼ ԱԿՏԻՎԻ ՁԵՌՔԲԵՐՈՒՄ </t>
  </si>
  <si>
    <t xml:space="preserve">Համաֆինանսավորմամբ իրականացվող ծրագրեր և (կամ) կապիտալ ակտիվի ձեռքբերում </t>
  </si>
  <si>
    <t>5511</t>
  </si>
  <si>
    <t>6000</t>
  </si>
  <si>
    <t xml:space="preserve"> Գ. ՈՉ ՖԻՆԱՆՍԱԿԱՆ ԱԿՏԻՎՆԵՐԻ ԻՐԱՑՈՒՄԻՑ ՄՈՒՏՔԵՐ, այդ թվում` (տող6100+տող6200+տող6300+տող6400)</t>
  </si>
  <si>
    <t>6100</t>
  </si>
  <si>
    <t xml:space="preserve">ՀԻՄՆԱԿԱՆ ՄԻՋՈՑՆԵՐԻ ԻՐԱՑՈՒՄԻՑ ՄՈՒՏՔԵՐ, այդ թվում` (տող6110+տող6120+տող6130) </t>
  </si>
  <si>
    <t>6110</t>
  </si>
  <si>
    <t xml:space="preserve">ԱՆՇԱՐԺ ԳՈՒՅՔԻ ԻՐԱՑՈՒՄԻՑ ՄՈՒՏՔԵՐ </t>
  </si>
  <si>
    <t>8111</t>
  </si>
  <si>
    <t>6120</t>
  </si>
  <si>
    <t>ՇԱՐԺԱԿԱՆ ԳՈՒՅՔԻ ԻՐԱՑՈՒՄԻՑ ՄՈՒՏՔԵՐ</t>
  </si>
  <si>
    <t>8121</t>
  </si>
  <si>
    <t>6130</t>
  </si>
  <si>
    <t>ԱՅԼ ՀԻՄՆԱԿԱՆ ՄԻՋՈՑՆԵՐԻ ԻՐԱՑՈՒՄԻՑ ՄՈՒՏՔԵՐ</t>
  </si>
  <si>
    <t>8131</t>
  </si>
  <si>
    <t>6200</t>
  </si>
  <si>
    <t>ՊԱՇԱՐՆԵՐԻ ԻՐԱՑՈՒՄԻՑ ՄՈՒՏՔԵՐ, այդ թվում`_x000D_
 (տող6210+տող6220)</t>
  </si>
  <si>
    <t>6210</t>
  </si>
  <si>
    <t xml:space="preserve"> ՌԱԶՄԱՎԱՐԱԿԱՆ ՀԱՄԱՅՆՔԱՅԻՆ ՊԱՇԱՐՆԵՐԻ ԻՐԱՑՈՒՄԻՑ ՄՈՒՏՔԵՐ</t>
  </si>
  <si>
    <t>8211</t>
  </si>
  <si>
    <t>6220</t>
  </si>
  <si>
    <t>ԱՅԼ ՊԱՇԱՐՆԵՐԻ ԻՐԱՑՈՒՄԻՑ ՄՈՒՏՔԵՐ, որից` _x000D_
(տող6221+տող6222+տող6223)</t>
  </si>
  <si>
    <t>6221</t>
  </si>
  <si>
    <t xml:space="preserve"> - Արտադրական պաշարների իրացումից մուտքեր</t>
  </si>
  <si>
    <t>8221</t>
  </si>
  <si>
    <t>6222</t>
  </si>
  <si>
    <t xml:space="preserve"> - Վերավաճառքի համար ապրանքների իրացումից մուտքեր</t>
  </si>
  <si>
    <t>8222</t>
  </si>
  <si>
    <t>6223</t>
  </si>
  <si>
    <t xml:space="preserve"> - Սպառման համար նախատեսված պաշարների իրացումից մուտքեր</t>
  </si>
  <si>
    <t>8223</t>
  </si>
  <si>
    <t>6300</t>
  </si>
  <si>
    <t>ԲԱՐՁՐԱՐԺԵՔ ԱԿՏԻՎՆԵՐԻ ԻՐԱՑՈՒՄԻՑ ՄՈՒՏՔԵՐ, այդ թվում` _x000D_
(տող 6310)</t>
  </si>
  <si>
    <t>6310</t>
  </si>
  <si>
    <t>ԲԱՐՁՐԱՐԺԵՔ ԱԿՏԻՎՆԵՐԻ ԻՐԱՑՈՒՄԻՑ ՄՈՒՏՔԵՐ</t>
  </si>
  <si>
    <t>8311</t>
  </si>
  <si>
    <t>6400</t>
  </si>
  <si>
    <t>ՉԱՐՏԱԴՐՎԱԾ ԱԿՏԻՎՆԵՐԻ ԻՐԱՑՈՒՄԻՑ ՄՈՒՏՔԵՐ, այդ թվում`     (տող6410+տող6420+տող6430+տող6440)</t>
  </si>
  <si>
    <t>6410</t>
  </si>
  <si>
    <t>ՀՈՂԻ ԻՐԱՑՈՒՄԻՑ ՄՈՒՏՔԵՐ</t>
  </si>
  <si>
    <t>8411</t>
  </si>
  <si>
    <t>6420</t>
  </si>
  <si>
    <t>ՕԳՏԱԿԱՐ ՀԱՆԱԾՈՆԵՐԻ ԻՐԱՑՈՒՄԻՑ ՄՈՒՏՔԵՐ</t>
  </si>
  <si>
    <t>8412</t>
  </si>
  <si>
    <t>6430</t>
  </si>
  <si>
    <t xml:space="preserve"> ԱՅԼ ԲՆԱԿԱՆ ԾԱԳՈՒՄ ՈՒՆԵՑՈՂ ՀԻՄՆԱԿԱՆ ՄԻՋՈՑՆԵՐԻ ԻՐՑՈՒՄԻՑ ՄՈՒՏՔԵՐ</t>
  </si>
  <si>
    <t>8413</t>
  </si>
  <si>
    <t>6440</t>
  </si>
  <si>
    <t xml:space="preserve"> ՈՉ ՆՅՈՒԹԱԿԱՆ ՉԱՐՏԱԴՐՎԱԾ ԱԿՏԻՎՆԵՐԻ ԻՐԱՑՈՒՄԻՑ ՄՈՒՏՔԵՐ</t>
  </si>
  <si>
    <t>8414</t>
  </si>
  <si>
    <r>
      <t xml:space="preserve">                                                                       </t>
    </r>
    <r>
      <rPr>
        <b/>
        <u/>
        <sz val="8"/>
        <rFont val="GHEA Grapalat"/>
        <family val="3"/>
      </rPr>
      <t>ՀԱՎԵԼՎԱԾ 2</t>
    </r>
  </si>
  <si>
    <t xml:space="preserve"> ՀԱՄԱՅՆՔԻ ԲՅՈՒՋԵԻ ԾԱԽՍԵՐԸ` ԸՍՏ ԲՅՈՒՋԵՏԱՅԻՆ ԾԱԽՍԵՐԻ ԳՈՐԾԱՌՆԱԿԱՆ ԴԱՍԱԿԱՐԳՄԱՆ</t>
  </si>
  <si>
    <t xml:space="preserve">  Տողի NN</t>
  </si>
  <si>
    <t>Բաժին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</si>
  <si>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</si>
  <si>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</si>
  <si>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</si>
  <si>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>Description</t>
  </si>
  <si>
    <t xml:space="preserve">  Ընդամենը (ս.7 +ս.8)</t>
  </si>
  <si>
    <t>ԸՆԴԱՄԵՆԸ ԾԱԽՍԵՐ (տող2100+տող2200+տող2300+տող2400+տող2500+տող2600+ տող2700+տող2800+տող2900+տող3000+տող3100)</t>
  </si>
  <si>
    <t>01</t>
  </si>
  <si>
    <t>0</t>
  </si>
  <si>
    <t xml:space="preserve">ԸՆԴՀԱՆՈՒՐ ԲՆՈՒՅԹԻ ՀԱՆՐԱՅԻՆ ԾԱՌԱՅՈՒԹՅՈՒՆՆԵՐ, այդ թվում` (տող2110+տող2120+տող2130+տող2140+տող2150+տող2160+տող2170+տող2180)                                                                                        </t>
  </si>
  <si>
    <t>GENERAL PUBLIC SERVICES</t>
  </si>
  <si>
    <t>1</t>
  </si>
  <si>
    <t>Օրենսդիր և գործադիր մարմիններ, պետական կառավարում, ‎ֆինանսական և հարկաբյուջետային հարաբերություններ, արտաքին հարաբերություններ, որից`</t>
  </si>
  <si>
    <t>Executive and Legislative Organs, Financial and Fiscal Affairs, External Affairs</t>
  </si>
  <si>
    <t xml:space="preserve">Օրենսդիր և գործադիր մարմիններ,պետական կառավարում </t>
  </si>
  <si>
    <t>Executive and legislative organs</t>
  </si>
  <si>
    <t>2</t>
  </si>
  <si>
    <t xml:space="preserve">Ֆինանսական և հարկաբյուջետային հարաբերություններ </t>
  </si>
  <si>
    <t>Financial and fiscal affairs</t>
  </si>
  <si>
    <t xml:space="preserve">Արտաքին հարաբերություններ </t>
  </si>
  <si>
    <t>External affairs</t>
  </si>
  <si>
    <t>Արտաքին տնտեսական օգնություն, որից`</t>
  </si>
  <si>
    <t>Foreign Economic Aid</t>
  </si>
  <si>
    <t>Արտաքին տնտեսական աջակցություն</t>
  </si>
  <si>
    <t>Economic aid to developing countries and countries in transition</t>
  </si>
  <si>
    <t xml:space="preserve">Միջազգային կազմակերպությունների միջոցով տրամադրվող տնտեսական օգնություն </t>
  </si>
  <si>
    <t>Economic aid routed through international organizations</t>
  </si>
  <si>
    <t>Ընդհանուր բնույթի ծառայություններ, որից`</t>
  </si>
  <si>
    <t>General Services</t>
  </si>
  <si>
    <t xml:space="preserve">Աշխատակազմի /կադրերի/ գծով ընդհանուր բնույթի ծառայություններ </t>
  </si>
  <si>
    <t>General personnel services</t>
  </si>
  <si>
    <t xml:space="preserve">Ծրագրման և վիճակագրական ընդհանուր ծառայություններ </t>
  </si>
  <si>
    <t>Overall planning and statistical services</t>
  </si>
  <si>
    <t xml:space="preserve">Ընդհանուր բնույթի այլ ծառայություններ </t>
  </si>
  <si>
    <t>Other general services</t>
  </si>
  <si>
    <t>Ընդհանուր բնույթի հետազոտական աշխատանք, որից`</t>
  </si>
  <si>
    <t>Basic Research</t>
  </si>
  <si>
    <t xml:space="preserve">Ընդհանուր բնույթի հետազոտական աշխատանք </t>
  </si>
  <si>
    <t>Basic research</t>
  </si>
  <si>
    <t xml:space="preserve">Ընդհանուր բնույթի հանրային ծառայությունների գծով հետազոտական և նախագծային աշխատանքներ, որից` </t>
  </si>
  <si>
    <t>R&amp;D General Public Services</t>
  </si>
  <si>
    <t xml:space="preserve">Ընդհանուր բնույթի հանրային ծառայություններ գծով հետազոտական և նախագծային աշխատանքներ  </t>
  </si>
  <si>
    <t>R&amp;D General public services</t>
  </si>
  <si>
    <t>Ընդհանուր բնույթի հանրային ծառայություններ (այլ դասերին չպատկանող), որից`</t>
  </si>
  <si>
    <t>General Services Not Elsewhere Classified</t>
  </si>
  <si>
    <t xml:space="preserve">Ընդհանուր բնույթի հանրային ծառայություններ (այլ դասերին չպատկանող) </t>
  </si>
  <si>
    <t>General services not elsewhere classified</t>
  </si>
  <si>
    <t xml:space="preserve">Պետական պարտքի գծով գործառնություններ, որից`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</si>
  <si>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</si>
  <si>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տրանսֆերտներ, որից`</t>
  </si>
  <si>
    <t>Transfers of a General Character Between Different Levels of Government</t>
  </si>
  <si>
    <t>Transfers of a general character between different levels of government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</si>
  <si>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</si>
  <si>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</si>
  <si>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</si>
  <si>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>02</t>
  </si>
  <si>
    <t>ՊԱՇՏՊԱՆՈՒԹՅՈՒՆ, այդ թվում` (տող2210+2220+տող2230+տող2240+տող2250)</t>
  </si>
  <si>
    <t>DEFENSE</t>
  </si>
  <si>
    <t>Ռազմական պաշտպանություն, որից`</t>
  </si>
  <si>
    <t>Military Defense</t>
  </si>
  <si>
    <t xml:space="preserve">Ռազմական պաշտպանություն </t>
  </si>
  <si>
    <t>Military defense</t>
  </si>
  <si>
    <t>Քաղաքացիական պաշտպանություն, որից`</t>
  </si>
  <si>
    <t>Civil Defense</t>
  </si>
  <si>
    <t xml:space="preserve">Քաղաքացիական պաշտպանություն </t>
  </si>
  <si>
    <t>Civil defense</t>
  </si>
  <si>
    <t>Արտաքին ռազմական օգնություն, որից`</t>
  </si>
  <si>
    <t>Foreign Military Aid</t>
  </si>
  <si>
    <t xml:space="preserve">Արտաքին ռազմական օգնություն </t>
  </si>
  <si>
    <t>Foreign military aid</t>
  </si>
  <si>
    <t>Հետազոտական և նախագծային աշխատանքներ պաշտպանության ոլորտում, որից`</t>
  </si>
  <si>
    <t>R&amp;D Defense</t>
  </si>
  <si>
    <t>Պաշտպանություն (այլ դասերին չպատկանող), որից`</t>
  </si>
  <si>
    <t>Defense Not Elsewhere Classified</t>
  </si>
  <si>
    <t>Պաշտպանություն (այլ դասերին չպատկանող)</t>
  </si>
  <si>
    <t>Defense not elsewhere classified</t>
  </si>
  <si>
    <t>03</t>
  </si>
  <si>
    <t>ՀԱՍԱՐԱԿԱԿԱՆ ԿԱՐԳ, ԱՆՎՏԱՆԳՈՒԹՅՈՒՆ և ԴԱՏԱԿԱՆ ԳՈՐԾՈՒՆԵՈՒԹՅՈՒՆ, այդ թվում (տող2310+տող2320+տող2330+տող2340+տող2350+տող2360+տող2370)</t>
  </si>
  <si>
    <t>PUBLIC ORDER AND SAFETY</t>
  </si>
  <si>
    <t>Հասարակական կարգ և անվտանգություն, որից`</t>
  </si>
  <si>
    <t>Police Services</t>
  </si>
  <si>
    <t>Ոստիկանություն</t>
  </si>
  <si>
    <t>Police services</t>
  </si>
  <si>
    <t>Ազգային անվտանգություն</t>
  </si>
  <si>
    <t>Պետական պահպանություն</t>
  </si>
  <si>
    <t>Փրկարար ծառայություն, որից`</t>
  </si>
  <si>
    <t>Fire Protection Services</t>
  </si>
  <si>
    <t xml:space="preserve">Փրկարար ծառայություն </t>
  </si>
  <si>
    <t>Fire protection services</t>
  </si>
  <si>
    <t>Դատական գործունեություն և իրավական պաշտպանություն, որից`</t>
  </si>
  <si>
    <t>Law Courts</t>
  </si>
  <si>
    <t xml:space="preserve">Դատարաններ </t>
  </si>
  <si>
    <t>Law courts</t>
  </si>
  <si>
    <t>Իրավական պաշտպանություն</t>
  </si>
  <si>
    <t>Դատախազություն, որից`</t>
  </si>
  <si>
    <t>Դատախազություն</t>
  </si>
  <si>
    <t>Կալանավայրեր, որից`</t>
  </si>
  <si>
    <t>Prisons</t>
  </si>
  <si>
    <t xml:space="preserve">Կալանավայրեր </t>
  </si>
  <si>
    <t xml:space="preserve">Հետազոտական ու նախագծային աշխատանքներ հասարակական կարգի և անվտանգության ոլորտում, որից` </t>
  </si>
  <si>
    <t>R&amp;D Public Order and Safety</t>
  </si>
  <si>
    <t xml:space="preserve">Հետազոտական ու նախագծային աշխատանքներ հասարակական կարգի և անվտանգության ոլորտում </t>
  </si>
  <si>
    <t>R&amp;D Public order and safety</t>
  </si>
  <si>
    <t>Հասարակական կարգ և անվտանգություն  (այլ դասերին չպատկանող), որից`</t>
  </si>
  <si>
    <t>Public Order and Safety Not Elsewhere Classified</t>
  </si>
  <si>
    <t>Հասարակական կարգ և անվտանգություն (այլ դասերին չպատկանող)</t>
  </si>
  <si>
    <t>Public order and safety not elsewhere classified</t>
  </si>
  <si>
    <t>04</t>
  </si>
  <si>
    <t>ՏՆՏԵՍԱԿԱՆ ՀԱՐԱԲԵՐՈՒԹՅՈՒՆՆԵՐ, այդ թվում` (տող2410+տող2420+տող2430+տող2440+տող2450+տող2460+տող2470+տող2480+տող2490)</t>
  </si>
  <si>
    <t>ECONOMIC AFFAIRS</t>
  </si>
  <si>
    <t>Ընդհանուր բնույթի տնտեսական, առևտրային և աշխատանքի գծով հարաբերություններ, որից`</t>
  </si>
  <si>
    <t>General Economic, Commercial and Labor Affairs</t>
  </si>
  <si>
    <t xml:space="preserve">Ընդհանուր բնույթի տնտեսական և առևտրային հարաբերություններ </t>
  </si>
  <si>
    <t>General economic and commercial affairs</t>
  </si>
  <si>
    <t xml:space="preserve">Աշխատանքի հետ կապված ընդհանուր բնույթի հարաբերություններ </t>
  </si>
  <si>
    <t>General labor affairs</t>
  </si>
  <si>
    <t>Գյուղատնտեսություն, անտառային տնտեսություն, ձկնորսություն և որսորդություն, որից`</t>
  </si>
  <si>
    <t>Agriculture, Forestry, Fishing and Hunting</t>
  </si>
  <si>
    <t xml:space="preserve">Գյուղատնտեսություն </t>
  </si>
  <si>
    <t>Agriculture</t>
  </si>
  <si>
    <t xml:space="preserve">Անտառային տնտեսություն </t>
  </si>
  <si>
    <t>Forestry</t>
  </si>
  <si>
    <t>Ձկնորսություն և որսորդություն</t>
  </si>
  <si>
    <t>Fishing and hunting</t>
  </si>
  <si>
    <t>Ոռոգում</t>
  </si>
  <si>
    <t>Վառելիք և էներգետիկա, որից`</t>
  </si>
  <si>
    <t>Fuel and Energy</t>
  </si>
  <si>
    <t>Քարածուխ  և այլ կարծր բնական վառելիք</t>
  </si>
  <si>
    <t>Coal and other solid mineral fuels</t>
  </si>
  <si>
    <t xml:space="preserve">Նավթամթերք և բնական գազ </t>
  </si>
  <si>
    <t>Petroleum and natural gas</t>
  </si>
  <si>
    <t>Միջուկային վառելիք</t>
  </si>
  <si>
    <t>Nuclear fuel</t>
  </si>
  <si>
    <t>Վառելիքի այլ տեսակներ</t>
  </si>
  <si>
    <t>Other fuels</t>
  </si>
  <si>
    <t xml:space="preserve">Էլեկտրաէներգիա </t>
  </si>
  <si>
    <t>Electricity</t>
  </si>
  <si>
    <t>Ոչ էլեկտրական էներգիա</t>
  </si>
  <si>
    <t>Non-electric energy</t>
  </si>
  <si>
    <t>Լեռնաարդյունահանում, արդյունաբերություն և շինարարություն, որից`</t>
  </si>
  <si>
    <t>Mining, Manufacturing and Construction</t>
  </si>
  <si>
    <t>Հանքային ռեսուրսների արդյունահանում, բացառությամբ բնական վառելիքի</t>
  </si>
  <si>
    <t>Mining of mineral resources other than mineral fuels</t>
  </si>
  <si>
    <t xml:space="preserve">Արդյունաբերություն </t>
  </si>
  <si>
    <t>Manufacturing</t>
  </si>
  <si>
    <t xml:space="preserve">Շինարարություն </t>
  </si>
  <si>
    <t>Construction</t>
  </si>
  <si>
    <t>Տրանսպորտ, որից`</t>
  </si>
  <si>
    <t>Transport</t>
  </si>
  <si>
    <t xml:space="preserve">ճանապարհային տրանսպորտ </t>
  </si>
  <si>
    <t>Road transport</t>
  </si>
  <si>
    <t xml:space="preserve">Ջրային տրանսպորտ </t>
  </si>
  <si>
    <t>Water transport</t>
  </si>
  <si>
    <t xml:space="preserve">Երկաթուղային տրանսպորտ </t>
  </si>
  <si>
    <t>Railway transport</t>
  </si>
  <si>
    <t xml:space="preserve">Օդային տրանսպորտ </t>
  </si>
  <si>
    <t>Air transport</t>
  </si>
  <si>
    <t xml:space="preserve">Խողովակաշարային և այլ տրանսպորտ </t>
  </si>
  <si>
    <t>Pipeline and other transport</t>
  </si>
  <si>
    <t>Կապ, որից`</t>
  </si>
  <si>
    <t>Communication</t>
  </si>
  <si>
    <t xml:space="preserve">Կապ </t>
  </si>
  <si>
    <t>Այլ բնագավառներ, որից`</t>
  </si>
  <si>
    <t>Other Industries</t>
  </si>
  <si>
    <t xml:space="preserve">Մեծածախ և մանրածախ առևտուր, ապրանքների պահպանում և պահեստավորում  </t>
  </si>
  <si>
    <t>Distributive trades, storage and warehousing</t>
  </si>
  <si>
    <t>Հյուրանոցներ և հասարակական սննդի օբյեկտներ</t>
  </si>
  <si>
    <t>Hotels and restaurants</t>
  </si>
  <si>
    <t xml:space="preserve">Զբոսաշրջություն </t>
  </si>
  <si>
    <t>Tourism</t>
  </si>
  <si>
    <t xml:space="preserve">Զարգացման բազմանպատակ ծրագրեր </t>
  </si>
  <si>
    <t>Multipurpose development projects</t>
  </si>
  <si>
    <t>Տնտեսական հարաբերությունների գծով հետազոտական և նախագծային աշխատանքներ, որից`</t>
  </si>
  <si>
    <t>R&amp;D Economic Affairs</t>
  </si>
  <si>
    <t>Ընդհանուր բնույթի տնտեսական, առևտրային և աշխատանքի հարցերի գծով հետազոտական և նախագծային աշխատանքներ</t>
  </si>
  <si>
    <t>R&amp;D General economic, commercial and labor affairs</t>
  </si>
  <si>
    <t>Գյուղատնտեսության, անտառային տնտեսության, ձկնորսության և որսորդության գծով հետազոտական և նախագծային աշխատանքներ</t>
  </si>
  <si>
    <t>R&amp;D Agriculture, forestry, fishing and hunting</t>
  </si>
  <si>
    <t>Վառելիքի և էներգետիկայի գծով հետազոտական և նախագծային աշխատանքներ</t>
  </si>
  <si>
    <t>R&amp;D Fuel and energy</t>
  </si>
  <si>
    <t xml:space="preserve">Լեռնաարդյունահանման, արդյունաբերության և շինարարության գծով հետազոտական և նախագծային աշխատանքներ </t>
  </si>
  <si>
    <t>R&amp;D Mining, manufacturing and construction</t>
  </si>
  <si>
    <t>Տրանսպորտի գծով հետազոտական և նախագծային աշխատանքներ</t>
  </si>
  <si>
    <t>R&amp;D Transport</t>
  </si>
  <si>
    <t>Կապի գծով հետազոտական և նախագծային աշխատանքներ</t>
  </si>
  <si>
    <t>R&amp;D Communications</t>
  </si>
  <si>
    <t>Այլ բնագավառների գծով հետազոտական և նախագծային աշխատանքներ</t>
  </si>
  <si>
    <t>R&amp;D Other industries</t>
  </si>
  <si>
    <t>Տնտեսական հարաբերություններ (այլ դասերին չպատկանող), որից`</t>
  </si>
  <si>
    <t>Economic Affairs Not Elsewhere Classified</t>
  </si>
  <si>
    <t>Տնտեսական հարաբերություններ (այլ դասերին չպատկանող)</t>
  </si>
  <si>
    <t>Economic affairs not elsewhere classified</t>
  </si>
  <si>
    <t>05</t>
  </si>
  <si>
    <t>ՇՐՋԱԿԱ ՄԻՋԱՎԱՅՐԻ ՊԱՇՏՊԱՆՈՒԹՅՈՒՆ, այդ թվում` (տող2510+տող2520+տող2530+տող2540+տող2550+տող2560)</t>
  </si>
  <si>
    <t>ENVIRONMENTAL PROTECTION</t>
  </si>
  <si>
    <t>Աղբահանում, որից`</t>
  </si>
  <si>
    <t>Waste Management</t>
  </si>
  <si>
    <t>Աղբահանում</t>
  </si>
  <si>
    <t>Waste management</t>
  </si>
  <si>
    <t>Կեղտաջրերի հեռացում, որից`</t>
  </si>
  <si>
    <t>Waste Water Management</t>
  </si>
  <si>
    <t xml:space="preserve">Կեղտաջրերի հեռացում </t>
  </si>
  <si>
    <t>Waste water management</t>
  </si>
  <si>
    <t>Շրջակա միջավայրի աղտոտման դեմ պայքար, որից`</t>
  </si>
  <si>
    <t>Pollution Abatement</t>
  </si>
  <si>
    <t>Շրջակա միջավայրի աղտոտման դեմ պայքար</t>
  </si>
  <si>
    <t>Pollution abatement</t>
  </si>
  <si>
    <t>Կենսաբազմազանության և բնության  պաշտպանություն, որից`</t>
  </si>
  <si>
    <t>Protection of Biodiversity and Landscape</t>
  </si>
  <si>
    <t>Կենսաբազմազանության և բնության  պաշտպանություն</t>
  </si>
  <si>
    <t>Protection of biodiversity and landscape</t>
  </si>
  <si>
    <t>Շրջակա միջավայրի պաշտպանության գծով հետազոտական և նախագծային աշխատանքներ, որից`</t>
  </si>
  <si>
    <t>R&amp;D Environmental Protection</t>
  </si>
  <si>
    <t>Շրջակա միջավայրի պաշտպանության գծով հետազոտական և նախագծային աշխատանքներ</t>
  </si>
  <si>
    <t>R&amp;D Environmental protection</t>
  </si>
  <si>
    <t>Շրջակա միջավայրի պաշտպանություն (այլ դասերին չպատկանող), որից`</t>
  </si>
  <si>
    <t>Environmental Protection Not Elsewhere Classified</t>
  </si>
  <si>
    <t>Շրջակա միջավայրի պաշտպանություն (այլ դասերին չպատկանող)</t>
  </si>
  <si>
    <t>Environmental protection not elsewhere classified</t>
  </si>
  <si>
    <t>06</t>
  </si>
  <si>
    <t>ԲՆԱԿԱՐԱՆԱՅԻՆ ՇԻՆԱՐԱՐՈՒԹՅՈՒՆ ԵՎ ԿՈՄՈՒՆԱԼ ԾԱՌԱՅՈՒԹՅՈՒՆ, այդ թվում` (տող3610+տող3620+տող3630+տող3640+տող3650+տող3660)</t>
  </si>
  <si>
    <t>HOUSING AND COMMUNITY AMENITIES</t>
  </si>
  <si>
    <t>Բնակարանային շինարարություն, որից`</t>
  </si>
  <si>
    <t>Housing Development</t>
  </si>
  <si>
    <t xml:space="preserve">Բնակարանային շինարարություն </t>
  </si>
  <si>
    <t>Housing development</t>
  </si>
  <si>
    <t>Համայնքային զարգացում, որից`</t>
  </si>
  <si>
    <t>Community Development</t>
  </si>
  <si>
    <t>Համայնքային զարգացում</t>
  </si>
  <si>
    <t>Community development</t>
  </si>
  <si>
    <t>Ջրամատակարարում, որից`</t>
  </si>
  <si>
    <t>Water Supply</t>
  </si>
  <si>
    <t xml:space="preserve">Ջրամատակարարում </t>
  </si>
  <si>
    <t>Water supply</t>
  </si>
  <si>
    <t>Փողոցների լուսավորում, որից`</t>
  </si>
  <si>
    <t>Street Lighting</t>
  </si>
  <si>
    <t xml:space="preserve">Փողոցների լուսավորում </t>
  </si>
  <si>
    <t>Street lighting</t>
  </si>
  <si>
    <t xml:space="preserve">Բնակարանային շինարարության և կոմունալ ծառայությունների գծով հետազոտական և նախագծային աշխատանքներ, որից` </t>
  </si>
  <si>
    <t>R&amp;D Housing and Community Amenities</t>
  </si>
  <si>
    <t xml:space="preserve">Բնակարանային շինարարության և կոմունալ ծառայությունների գծով հետազոտական և նախագծային աշխատանքներ </t>
  </si>
  <si>
    <t>R&amp;D Housing and community amenities</t>
  </si>
  <si>
    <t>Բնակարանային շինարարության և կոմունալ ծառայություններ (այլ դասերին չպատկանող), որից`</t>
  </si>
  <si>
    <t>Housing and Community Amenities Not Elsewhere Classified</t>
  </si>
  <si>
    <t>Բնակարանային շինարարության և կոմունալ ծառայություններ (այլ դասերին չպատկանող)</t>
  </si>
  <si>
    <t>Housing and community amenities not elsewhere classified</t>
  </si>
  <si>
    <t>07</t>
  </si>
  <si>
    <t>ԱՌՈՂՋԱՊԱՀՈՒԹՅՈՒՆ, այդ թվում` (տող2710+տող2720+տող2730+տող2740+տող2750+տող2760)</t>
  </si>
  <si>
    <t>HEALTH</t>
  </si>
  <si>
    <t>Բժշկական ապրանքներ, սարքեր և սարքավորումներ, որից`</t>
  </si>
  <si>
    <t>Medical products, Appliances and Equipment</t>
  </si>
  <si>
    <t>Դեղագործական ապրանքներ</t>
  </si>
  <si>
    <t>Pharmaceutical products</t>
  </si>
  <si>
    <t>Այլ բժշկական ապրանքներ</t>
  </si>
  <si>
    <t>Other medical products</t>
  </si>
  <si>
    <t>Բժշկական սարքեր և սարքավորումներ</t>
  </si>
  <si>
    <t>Therapeutic appliances and equipment</t>
  </si>
  <si>
    <t>Արտահիվանդանոցային ծառայություններ, որից`</t>
  </si>
  <si>
    <t>Outpatient Services</t>
  </si>
  <si>
    <t>Ընդհանուր բնույթի բժշկական ծառայություններ</t>
  </si>
  <si>
    <t>General medical services</t>
  </si>
  <si>
    <t>Մասնագիտացված բժշկական ծառայություններ</t>
  </si>
  <si>
    <t>Specialized medical services</t>
  </si>
  <si>
    <t xml:space="preserve">Ստոմատոլոգիական ծառայություններ </t>
  </si>
  <si>
    <t>Dental services</t>
  </si>
  <si>
    <t>Պարաբժշկական ծառայություններ</t>
  </si>
  <si>
    <t>Paramedical services</t>
  </si>
  <si>
    <t>Հիվանդանոցային ծառայություններ, որից`</t>
  </si>
  <si>
    <t>Hospital Services</t>
  </si>
  <si>
    <t xml:space="preserve">Ընդհանուր բնույթի հիվանդանոցային ծառայություններ </t>
  </si>
  <si>
    <t>General hospital services</t>
  </si>
  <si>
    <t>Մասնագիտացված հիվանդանոցային ծառայություններ</t>
  </si>
  <si>
    <t>Specialized hospital services</t>
  </si>
  <si>
    <t>Բժշկական, մոր և մանկան կենտրոնների  ծառայություններ</t>
  </si>
  <si>
    <t>Medical and maternity center services</t>
  </si>
  <si>
    <t>Հիվանդի խնամքի և առողջության վերականգնման տնային ծառայություններ</t>
  </si>
  <si>
    <t>Nursing and convalescent home services</t>
  </si>
  <si>
    <t>Հանրային առողջապահական ծառայություններ, որից`</t>
  </si>
  <si>
    <t>Public Health Services</t>
  </si>
  <si>
    <t>Հանրային առողջապահական ծառայություններ</t>
  </si>
  <si>
    <t>Public health services</t>
  </si>
  <si>
    <t xml:space="preserve">Առողջապահության գծով հետազոտական և նախագծային աշխատանքներ, որից` </t>
  </si>
  <si>
    <t>R&amp;D Health</t>
  </si>
  <si>
    <t xml:space="preserve">Առողջապահության գծով հետազոտական և նախագծային աշխատանքներ </t>
  </si>
  <si>
    <t>Առողջապահություն (այլ դասերին չպատկանող), որից`</t>
  </si>
  <si>
    <t>Health Not Elsewhere Classified</t>
  </si>
  <si>
    <t>Առողջապահական հարակից ծառայություններ և ծրագրեր</t>
  </si>
  <si>
    <t>Առողջապահություն (այլ դասերին չպատկանող)</t>
  </si>
  <si>
    <t>Health not elsewhere classified</t>
  </si>
  <si>
    <t>08</t>
  </si>
  <si>
    <t>ՀԱՆԳԻՍՏ, ՄՇԱԿՈՒՅԹ ԵՎ ԿՐՈՆ, այդ թվում` (տող2810+տող2820+տող2830+տող2840+տող2850+տող2860)</t>
  </si>
  <si>
    <t>RECREATION, CULTURE and RELIGION</t>
  </si>
  <si>
    <t>Հանգստի և սպորտի ծառայություններ, որից`</t>
  </si>
  <si>
    <t>Recreational and Sporting Services</t>
  </si>
  <si>
    <t>Հանգստի և սպորտի ծառայություններ</t>
  </si>
  <si>
    <t>Recreational and sporting services</t>
  </si>
  <si>
    <t>Մշակութային ծառայություններ, որից`</t>
  </si>
  <si>
    <t>Cultural Services</t>
  </si>
  <si>
    <t>Գրադարաններ</t>
  </si>
  <si>
    <t>Թանգարաններ և ցուցասրահներ</t>
  </si>
  <si>
    <t>Մշակույթի տներ, ակումբներ, կենտրոններ</t>
  </si>
  <si>
    <t>Cultural services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</si>
  <si>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</si>
  <si>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</si>
  <si>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</si>
  <si>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</si>
  <si>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ծառայություններ, որից`</t>
  </si>
  <si>
    <t>Broadcasting and Publishing Services</t>
  </si>
  <si>
    <t>Հեռուստառադիոհաղորդումներ</t>
  </si>
  <si>
    <t>Հրատարակչություններ, խմբագրություններ</t>
  </si>
  <si>
    <t>Տեղեկատվության ձեռքբերում</t>
  </si>
  <si>
    <t>Broadcasting and publishing services</t>
  </si>
  <si>
    <t>Կրոնական և հասարակական այլ ծառայություններ, որից`</t>
  </si>
  <si>
    <t>Religious and Other Community Services</t>
  </si>
  <si>
    <t>Երիտասարդական ծրագրեր</t>
  </si>
  <si>
    <t>Քաղաքական կուսակցություններ, հասարակական կազմակերպություններ, արհմիություններ</t>
  </si>
  <si>
    <t>Կրոնական և հասարակական այլ ծառայություններ</t>
  </si>
  <si>
    <t>Religious and other community services</t>
  </si>
  <si>
    <t>Հանգստի, մշակույթի և կրոնի գծով հետազոտական և նախագծային աշխատանքներ, որից`</t>
  </si>
  <si>
    <t>R&amp;D Recreation, Culture and Religion</t>
  </si>
  <si>
    <t>Հանգստի, մշակույթի և կրոնի գծով հետազոտական և նախագծային աշխատանքներ</t>
  </si>
  <si>
    <t>R&amp;D Recreation, culture and religion</t>
  </si>
  <si>
    <t>Հանգիստ, մշակույթ և կրոն (այլ դասերին չպատկանող), որից`</t>
  </si>
  <si>
    <t>Recreation, Culture and Religion Not Elsewhere Classified</t>
  </si>
  <si>
    <t>Հանգիստ, մշակույթ և կրոն (այլ դասերին չպատկանող)</t>
  </si>
  <si>
    <t>Recreation, culture and religion not elsewhere classified</t>
  </si>
  <si>
    <t>09</t>
  </si>
  <si>
    <t>ԿՐԹՈՒԹՅՈՒՆ, այդ թվում` (տող2910+տող2920+տող2930+տող2940+տող2950+տող2960+տող2970+տող2980)</t>
  </si>
  <si>
    <t>EDUCATION</t>
  </si>
  <si>
    <t>Նախադպրոցական և տարրական ընդհանուր կրթություն, որից`</t>
  </si>
  <si>
    <t>Pre-primary and Primary Education</t>
  </si>
  <si>
    <t xml:space="preserve">Նախադպրոցական կրթություն </t>
  </si>
  <si>
    <t>Pre-primary education</t>
  </si>
  <si>
    <t xml:space="preserve">Տարրական ընդհանուր կրթություն </t>
  </si>
  <si>
    <t>Primary education</t>
  </si>
  <si>
    <t>Միջնակարգ ընդհանուր կրթություն, որից`</t>
  </si>
  <si>
    <t>Secondary Education</t>
  </si>
  <si>
    <t>Հիմնական ընդհանուր կրթություն</t>
  </si>
  <si>
    <t>Lower-secondary education</t>
  </si>
  <si>
    <t>Միջնակարգ(լրիվ) ընդհանուր կրթություն</t>
  </si>
  <si>
    <t>Upper-secondary education</t>
  </si>
  <si>
    <t>Նախնական մասնագիտական (արհեստագործական) և միջին մասնագիտական կրթություն, որից`</t>
  </si>
  <si>
    <t>Post-secondary Non-tertiary Education</t>
  </si>
  <si>
    <t>Նախնական մասնագիտական (արհեստագործական) կրթություն</t>
  </si>
  <si>
    <t>Post-secondary non-tertiary education</t>
  </si>
  <si>
    <t>Միջին մասնագիտական կրթություն</t>
  </si>
  <si>
    <t>Բարձրագույն կրթություն, որից`</t>
  </si>
  <si>
    <t>Tertiary Education</t>
  </si>
  <si>
    <t>Բարձրագույն մասնագիտական կրթություն</t>
  </si>
  <si>
    <t>First stage of tertiary education</t>
  </si>
  <si>
    <t>Հետբուհական մասնագիտական կրթություն</t>
  </si>
  <si>
    <t>Second stage of tertiary education</t>
  </si>
  <si>
    <t xml:space="preserve">Ըստ մակարդակների չդասակարգվող կրթություն, որից` </t>
  </si>
  <si>
    <t>Education Not Definable By Level</t>
  </si>
  <si>
    <t>Արտադպրոցական դաստիարակություն</t>
  </si>
  <si>
    <t>Լրացուցիչ կրթություն</t>
  </si>
  <si>
    <t>Education not definable by level</t>
  </si>
  <si>
    <t xml:space="preserve">Կրթությանը տրամադրվող օժանդակ ծառայություններ, որից` </t>
  </si>
  <si>
    <t>Susidiary Services to Education</t>
  </si>
  <si>
    <t xml:space="preserve">Կրթությանը տրամադրվող օժանդակ ծառայություններ </t>
  </si>
  <si>
    <t>Susidiary services to education</t>
  </si>
  <si>
    <t>Կրթության ոլորտում հետազոտական և նախագծային աշխատանքներ, որից`</t>
  </si>
  <si>
    <t>R&amp;D Education</t>
  </si>
  <si>
    <t>Կրթության ոլորտում հետազոտական և նախագծային աշխատանքներ</t>
  </si>
  <si>
    <t>Կրթություն (այլ դասերին չպատկանող), որից`</t>
  </si>
  <si>
    <t>Education Not Elsewhere Classified</t>
  </si>
  <si>
    <t>Կրթություն (այլ դասերին չպատկանող)</t>
  </si>
  <si>
    <t>Education not elsewhere classified</t>
  </si>
  <si>
    <t>10</t>
  </si>
  <si>
    <t xml:space="preserve">ՍՈՑԻԱԼԱԿԱՆ ՊԱՇՏՊԱՆՈՒԹՅՈՒՆ, այդ թվում` (տող3010+տող3020+տող3030+տող3040+տող3050+տող3060+տող3070+տող3080+տող3090) </t>
  </si>
  <si>
    <t>SOCIAL PROTECTION</t>
  </si>
  <si>
    <t>Վատառողջություն և անաշխատունակություն, որից`</t>
  </si>
  <si>
    <t>Sickness and Disability</t>
  </si>
  <si>
    <t>Վատառողջություն</t>
  </si>
  <si>
    <t>Sickness</t>
  </si>
  <si>
    <t>Անաշխատունակություն</t>
  </si>
  <si>
    <t>Disability</t>
  </si>
  <si>
    <t>Ծերություն, որից`</t>
  </si>
  <si>
    <t>Old Age</t>
  </si>
  <si>
    <t>Ծերություն</t>
  </si>
  <si>
    <t>Old age</t>
  </si>
  <si>
    <t xml:space="preserve">Հարազատին կորցրած անձինք, որից` </t>
  </si>
  <si>
    <t>Survivors</t>
  </si>
  <si>
    <t xml:space="preserve">Հարազատին կորցրած անձինք </t>
  </si>
  <si>
    <t>Ընտանիքի անդամներ և զավակներ, որից`</t>
  </si>
  <si>
    <t>Family and Children</t>
  </si>
  <si>
    <t>Ընտանիքի անդամներ և զավակներ</t>
  </si>
  <si>
    <t>Family and children</t>
  </si>
  <si>
    <t>Գործազրկություն, որից`</t>
  </si>
  <si>
    <t>Unemployment</t>
  </si>
  <si>
    <t>Գործազրկություն</t>
  </si>
  <si>
    <t xml:space="preserve">Բնակարանային ապահովում, որից` </t>
  </si>
  <si>
    <t>Housing</t>
  </si>
  <si>
    <t xml:space="preserve">Բնակարանային ապահովում </t>
  </si>
  <si>
    <t xml:space="preserve">Սոցիալական հատուկ արտոնություններ (այլ դասերին չպատկանող), որից` </t>
  </si>
  <si>
    <t>Social Exclusion Not Elsewhere Classified</t>
  </si>
  <si>
    <t xml:space="preserve">Սոցիալական հատուկ արտոնություններ (այլ դասերին չպատկանող) </t>
  </si>
  <si>
    <t>Social exclusion not elsewhere classified</t>
  </si>
  <si>
    <t>Սոցիալական պաշտպանության ոլորտում հետազոտական և նախագծային աշխատանքներ, որից`</t>
  </si>
  <si>
    <t>R&amp;D Social Protection</t>
  </si>
  <si>
    <t xml:space="preserve">Սոցիալական պաշտպանության ոլորտում հետազոտական և նախագծային աշխատանքներ, որից` </t>
  </si>
  <si>
    <t>R&amp;D Social protection</t>
  </si>
  <si>
    <t>ՀԻՄՆԱԿԱՆ ԲԱԺԻՆՆԵՐԻՆ ՉԴԱՍՎՈՂ ՊԱՀՈՒՍՏԱՅԻՆ ՖՈՆԴԵՐ, այդ թվում` (տող3110)</t>
  </si>
  <si>
    <t>Social Protection Not Elsewhere Classified</t>
  </si>
  <si>
    <t xml:space="preserve">ՀՀ կառավարության և համայնքների պահուստային ֆոնդ, որից` </t>
  </si>
  <si>
    <t>Social protection not elsewhere classified</t>
  </si>
  <si>
    <t>ՀՀ համայնքների պահուստային ֆոնդ</t>
  </si>
  <si>
    <t>11</t>
  </si>
  <si>
    <t xml:space="preserve"> Հայաստանի Հանրապետության Կոտայքի մարզի Ծաղկաձոր համայնքի  ավագանու 2024 թվականի դեկտեմբերի  26-ի 169 - Ն որոշման փոփոխությունը 2025 թվականի հոկտեմբերի 14-ի 107-Ն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</si>
</sst>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\ _₽;[Red]\-#,##0.0\ _₽"/>
    <numFmt numFmtId="165" formatCode="0.0"/>
    <numFmt numFmtId="166" formatCode="0000"/>
    <numFmt numFmtId="167" formatCode="000"/>
  </numFmts>
  <fonts count="26" x14ac:knownFonts="1">
    <font>
      <sz val="11"/>
      <color theme="1"/>
      <name val="Calibri"/>
      <family val="2"/>
      <charset val="1"/>
      <scheme val="minor"/>
    </font>
    <font>
      <b/>
      <u/>
      <sz val="8"/>
      <name val="GHEA Grapalat"/>
      <family val="3"/>
    </font>
    <font>
      <sz val="7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sz val="8"/>
      <name val="GHEA Grapalat"/>
      <family val="3"/>
    </font>
    <font>
      <b/>
      <i/>
      <sz val="8"/>
      <name val="GHEA Grapalat"/>
      <family val="3"/>
    </font>
    <font>
      <b/>
      <sz val="10"/>
      <name val="GHEA Grapalat"/>
      <family val="3"/>
    </font>
    <font>
      <sz val="9"/>
      <name val="GHEA Grapalat"/>
      <family val="3"/>
    </font>
    <font>
      <sz val="10"/>
      <name val="GHEA Grapalat"/>
      <family val="3"/>
    </font>
    <font>
      <b/>
      <sz val="9"/>
      <name val="GHEA Grapalat"/>
      <family val="3"/>
    </font>
    <font>
      <sz val="8"/>
      <color theme="1"/>
      <name val="GHEA Grapalat"/>
      <family val="3"/>
    </font>
    <font>
      <b/>
      <sz val="8"/>
      <color indexed="8"/>
      <name val="GHEA Grapalat"/>
      <family val="3"/>
    </font>
    <font>
      <b/>
      <i/>
      <sz val="8"/>
      <color indexed="8"/>
      <name val="GHEA Grapalat"/>
      <family val="3"/>
    </font>
    <font>
      <sz val="8"/>
      <color indexed="8"/>
      <name val="GHEA Grapalat"/>
      <family val="3"/>
    </font>
    <font>
      <i/>
      <sz val="8"/>
      <color indexed="8"/>
      <name val="GHEA Grapalat"/>
      <family val="3"/>
    </font>
    <font>
      <b/>
      <i/>
      <sz val="10"/>
      <name val="GHEA Grapalat"/>
      <family val="3"/>
    </font>
    <font>
      <sz val="10"/>
      <name val="Arial LatArm"/>
      <family val="2"/>
    </font>
    <font>
      <b/>
      <sz val="14"/>
      <name val="GHEA Grapalat"/>
      <family val="3"/>
    </font>
    <font>
      <sz val="12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b/>
      <sz val="11"/>
      <name val="GHEA Grapalat"/>
      <family val="3"/>
    </font>
    <font>
      <b/>
      <i/>
      <sz val="12"/>
      <name val="GHEA Grapalat"/>
      <family val="3"/>
    </font>
    <font>
      <i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7" fillId="0" borderId="7" applyNumberFormat="0" applyFill="0" applyProtection="0">
      <alignment horizontal="left" vertical="center" wrapText="1"/>
    </xf>
    <xf numFmtId="0" fontId="17" fillId="0" borderId="7" applyNumberFormat="0" applyFill="0" applyProtection="0">
      <alignment horizontal="center" vertical="center"/>
    </xf>
  </cellStyleXfs>
  <cellXfs count="122"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4" fillId="0" borderId="0" xfId="0" applyFont="1" applyFill="1"/>
    <xf numFmtId="0" fontId="8" fillId="0" borderId="0" xfId="0" applyFont="1" applyFill="1"/>
    <xf numFmtId="49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 vertical="top" wrapText="1" readingOrder="1"/>
    </xf>
    <xf numFmtId="49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vertical="top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vertical="top" wrapText="1"/>
    </xf>
    <xf numFmtId="49" fontId="13" fillId="0" borderId="1" xfId="0" applyNumberFormat="1" applyFont="1" applyFill="1" applyBorder="1" applyAlignment="1">
      <alignment vertical="top" wrapText="1"/>
    </xf>
    <xf numFmtId="49" fontId="14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vertical="top" wrapText="1"/>
    </xf>
    <xf numFmtId="49" fontId="12" fillId="0" borderId="1" xfId="0" applyNumberFormat="1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wrapText="1"/>
    </xf>
    <xf numFmtId="0" fontId="9" fillId="0" borderId="0" xfId="0" applyFont="1" applyFill="1" applyAlignment="1"/>
    <xf numFmtId="49" fontId="14" fillId="0" borderId="1" xfId="0" applyNumberFormat="1" applyFont="1" applyFill="1" applyBorder="1" applyAlignment="1">
      <alignment horizontal="center" vertical="top" wrapText="1"/>
    </xf>
    <xf numFmtId="0" fontId="16" fillId="0" borderId="0" xfId="0" applyFont="1" applyFill="1"/>
    <xf numFmtId="49" fontId="4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top" wrapText="1"/>
    </xf>
    <xf numFmtId="49" fontId="4" fillId="0" borderId="1" xfId="0" applyNumberFormat="1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center" vertical="top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19" fillId="0" borderId="0" xfId="0" applyFont="1" applyFill="1" applyBorder="1"/>
    <xf numFmtId="0" fontId="4" fillId="0" borderId="0" xfId="0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top" wrapText="1" readingOrder="1"/>
    </xf>
    <xf numFmtId="165" fontId="9" fillId="0" borderId="1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167" fontId="23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top" wrapText="1" readingOrder="1"/>
    </xf>
    <xf numFmtId="0" fontId="21" fillId="0" borderId="1" xfId="0" applyNumberFormat="1" applyFont="1" applyFill="1" applyBorder="1" applyAlignment="1">
      <alignment horizontal="left" vertical="top" wrapText="1" readingOrder="1"/>
    </xf>
    <xf numFmtId="0" fontId="24" fillId="0" borderId="0" xfId="0" applyFont="1" applyFill="1" applyBorder="1"/>
    <xf numFmtId="0" fontId="8" fillId="0" borderId="1" xfId="0" applyNumberFormat="1" applyFont="1" applyFill="1" applyBorder="1" applyAlignment="1">
      <alignment horizontal="left" vertical="top" wrapText="1" readingOrder="1"/>
    </xf>
    <xf numFmtId="167" fontId="20" fillId="0" borderId="1" xfId="0" applyNumberFormat="1" applyFont="1" applyFill="1" applyBorder="1" applyAlignment="1">
      <alignment vertical="top" wrapText="1"/>
    </xf>
    <xf numFmtId="0" fontId="21" fillId="0" borderId="1" xfId="0" applyNumberFormat="1" applyFont="1" applyFill="1" applyBorder="1" applyAlignment="1">
      <alignment horizontal="justify" vertical="top" wrapText="1" readingOrder="1"/>
    </xf>
    <xf numFmtId="0" fontId="8" fillId="0" borderId="1" xfId="0" applyNumberFormat="1" applyFont="1" applyFill="1" applyBorder="1" applyAlignment="1">
      <alignment vertical="center" wrapText="1" readingOrder="1"/>
    </xf>
    <xf numFmtId="167" fontId="21" fillId="0" borderId="1" xfId="0" applyNumberFormat="1" applyFont="1" applyFill="1" applyBorder="1" applyAlignment="1">
      <alignment vertical="top" wrapText="1"/>
    </xf>
    <xf numFmtId="0" fontId="20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top" wrapText="1"/>
    </xf>
    <xf numFmtId="166" fontId="20" fillId="0" borderId="1" xfId="0" applyNumberFormat="1" applyFont="1" applyFill="1" applyBorder="1" applyAlignment="1">
      <alignment vertical="top" wrapText="1"/>
    </xf>
    <xf numFmtId="0" fontId="25" fillId="0" borderId="1" xfId="0" applyNumberFormat="1" applyFont="1" applyFill="1" applyBorder="1" applyAlignment="1">
      <alignment horizontal="left" vertical="top" wrapText="1" readingOrder="1"/>
    </xf>
    <xf numFmtId="0" fontId="10" fillId="0" borderId="1" xfId="0" applyNumberFormat="1" applyFont="1" applyFill="1" applyBorder="1" applyAlignment="1">
      <alignment horizontal="center" vertical="top" wrapText="1" readingOrder="1"/>
    </xf>
    <xf numFmtId="0" fontId="22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top"/>
    </xf>
    <xf numFmtId="167" fontId="6" fillId="0" borderId="0" xfId="0" applyNumberFormat="1" applyFont="1" applyFill="1" applyBorder="1" applyAlignment="1">
      <alignment horizontal="center" vertical="top"/>
    </xf>
    <xf numFmtId="167" fontId="4" fillId="0" borderId="0" xfId="0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left" vertical="top" wrapText="1"/>
    </xf>
    <xf numFmtId="166" fontId="4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166" fontId="8" fillId="0" borderId="0" xfId="0" applyNumberFormat="1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167" fontId="21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167" fontId="21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wrapText="1"/>
    </xf>
  </cellXfs>
  <cellStyles count="3">
    <cellStyle name="cntr_arm10_Bord_900" xfId="2"/>
    <cellStyle name="left_arm10_BordWW_900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331;&#1340;&#1341;&#1329;&#1358;&#1352;&#1360;/&#1344;&#1329;&#1348;&#1329;&#1349;&#1350;&#1364;&#1339;%20&#1330;&#1349;&#1352;&#1362;&#1355;&#1333;/2025/&#1330;&#1349;&#1352;&#1362;&#1355;&#1333;%20%202025%20-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Կազմ"/>
      <sheetName val="Հատված 1"/>
      <sheetName val="Հատված 2"/>
      <sheetName val="Հատված 3"/>
      <sheetName val="Հատված 4-5"/>
      <sheetName val="Հատված 6"/>
      <sheetName val="Лист1"/>
      <sheetName val="Лист2"/>
    </sheetNames>
    <sheetDataSet>
      <sheetData sheetId="0"/>
      <sheetData sheetId="1"/>
      <sheetData sheetId="2"/>
      <sheetData sheetId="3">
        <row r="13">
          <cell r="C13" t="str">
            <v>4111</v>
          </cell>
        </row>
        <row r="14">
          <cell r="C14" t="str">
            <v>4112</v>
          </cell>
        </row>
        <row r="15">
          <cell r="C15" t="str">
            <v>4115</v>
          </cell>
        </row>
        <row r="17">
          <cell r="C17" t="str">
            <v>4121</v>
          </cell>
        </row>
        <row r="19">
          <cell r="C19" t="str">
            <v>4131</v>
          </cell>
        </row>
        <row r="22">
          <cell r="C22" t="str">
            <v>4211</v>
          </cell>
        </row>
        <row r="23">
          <cell r="C23" t="str">
            <v>4212</v>
          </cell>
        </row>
        <row r="24">
          <cell r="C24" t="str">
            <v>4213</v>
          </cell>
        </row>
        <row r="25">
          <cell r="C25" t="str">
            <v>4214</v>
          </cell>
        </row>
        <row r="26">
          <cell r="C26" t="str">
            <v>4215</v>
          </cell>
        </row>
        <row r="27">
          <cell r="C27" t="str">
            <v>4216</v>
          </cell>
        </row>
        <row r="28">
          <cell r="C28" t="str">
            <v>4217</v>
          </cell>
        </row>
        <row r="30">
          <cell r="C30">
            <v>4221</v>
          </cell>
        </row>
        <row r="31">
          <cell r="C31" t="str">
            <v>4222</v>
          </cell>
        </row>
        <row r="32">
          <cell r="C32" t="str">
            <v>4229</v>
          </cell>
        </row>
        <row r="34">
          <cell r="C34" t="str">
            <v>4231</v>
          </cell>
        </row>
        <row r="35">
          <cell r="C35" t="str">
            <v>4232</v>
          </cell>
        </row>
        <row r="36">
          <cell r="C36" t="str">
            <v>4233</v>
          </cell>
        </row>
        <row r="37">
          <cell r="C37" t="str">
            <v>4234</v>
          </cell>
        </row>
        <row r="38">
          <cell r="C38">
            <v>4235</v>
          </cell>
        </row>
        <row r="39">
          <cell r="C39" t="str">
            <v>4236</v>
          </cell>
        </row>
        <row r="40">
          <cell r="C40" t="str">
            <v>4237</v>
          </cell>
        </row>
        <row r="41">
          <cell r="C41" t="str">
            <v>4239</v>
          </cell>
        </row>
        <row r="43">
          <cell r="C43" t="str">
            <v>4241</v>
          </cell>
        </row>
        <row r="45">
          <cell r="C45" t="str">
            <v>4251</v>
          </cell>
        </row>
        <row r="46">
          <cell r="C46" t="str">
            <v>4252</v>
          </cell>
        </row>
        <row r="48">
          <cell r="C48" t="str">
            <v>4261</v>
          </cell>
        </row>
        <row r="49">
          <cell r="C49" t="str">
            <v>4262</v>
          </cell>
        </row>
        <row r="50">
          <cell r="C50" t="str">
            <v>4263</v>
          </cell>
        </row>
        <row r="51">
          <cell r="C51" t="str">
            <v>4264</v>
          </cell>
        </row>
        <row r="52">
          <cell r="C52" t="str">
            <v>4265</v>
          </cell>
        </row>
        <row r="53">
          <cell r="C53" t="str">
            <v>4266</v>
          </cell>
        </row>
        <row r="54">
          <cell r="C54" t="str">
            <v>4267</v>
          </cell>
        </row>
        <row r="55">
          <cell r="C55" t="str">
            <v>4269</v>
          </cell>
        </row>
        <row r="58">
          <cell r="C58" t="str">
            <v>4411</v>
          </cell>
        </row>
        <row r="59">
          <cell r="C59" t="str">
            <v>4412</v>
          </cell>
        </row>
        <row r="61">
          <cell r="C61" t="str">
            <v>4421</v>
          </cell>
        </row>
        <row r="62">
          <cell r="C62" t="str">
            <v>4422</v>
          </cell>
        </row>
        <row r="64">
          <cell r="C64" t="str">
            <v>4431</v>
          </cell>
        </row>
        <row r="65">
          <cell r="C65" t="str">
            <v>4432</v>
          </cell>
        </row>
        <row r="66">
          <cell r="C66" t="str">
            <v>4433</v>
          </cell>
        </row>
        <row r="69">
          <cell r="C69" t="str">
            <v>4511</v>
          </cell>
        </row>
        <row r="70">
          <cell r="C70" t="str">
            <v>4512</v>
          </cell>
        </row>
        <row r="72">
          <cell r="C72" t="str">
            <v>4521</v>
          </cell>
        </row>
        <row r="73">
          <cell r="C73" t="str">
            <v>4522</v>
          </cell>
        </row>
        <row r="76">
          <cell r="C76" t="str">
            <v>4611</v>
          </cell>
        </row>
        <row r="77">
          <cell r="C77" t="str">
            <v>4612</v>
          </cell>
        </row>
        <row r="79">
          <cell r="C79" t="str">
            <v>4621</v>
          </cell>
        </row>
        <row r="80">
          <cell r="C80" t="str">
            <v>4622</v>
          </cell>
        </row>
        <row r="82">
          <cell r="C82" t="str">
            <v>4637</v>
          </cell>
        </row>
        <row r="83">
          <cell r="C83" t="str">
            <v>4638</v>
          </cell>
        </row>
        <row r="84">
          <cell r="C84" t="str">
            <v>4639</v>
          </cell>
        </row>
        <row r="91">
          <cell r="C91" t="str">
            <v>4655</v>
          </cell>
        </row>
        <row r="92">
          <cell r="C92" t="str">
            <v>4656</v>
          </cell>
        </row>
        <row r="93">
          <cell r="C93" t="str">
            <v>4657</v>
          </cell>
        </row>
        <row r="101">
          <cell r="C101" t="str">
            <v>4711</v>
          </cell>
        </row>
        <row r="102">
          <cell r="C102" t="str">
            <v>4712</v>
          </cell>
        </row>
        <row r="104">
          <cell r="C104" t="str">
            <v>4726</v>
          </cell>
        </row>
        <row r="105">
          <cell r="C105" t="str">
            <v>4727</v>
          </cell>
        </row>
        <row r="106">
          <cell r="C106" t="str">
            <v>4728</v>
          </cell>
        </row>
        <row r="107">
          <cell r="C107" t="str">
            <v>4729</v>
          </cell>
        </row>
        <row r="109">
          <cell r="C109" t="str">
            <v>4741</v>
          </cell>
        </row>
        <row r="112">
          <cell r="C112" t="str">
            <v>4811</v>
          </cell>
        </row>
        <row r="113">
          <cell r="C113" t="str">
            <v>4819</v>
          </cell>
        </row>
        <row r="115">
          <cell r="C115" t="str">
            <v>4821</v>
          </cell>
        </row>
        <row r="116">
          <cell r="C116">
            <v>4822</v>
          </cell>
        </row>
        <row r="117">
          <cell r="C117" t="str">
            <v>4823</v>
          </cell>
        </row>
        <row r="118">
          <cell r="C118" t="str">
            <v>4824</v>
          </cell>
        </row>
        <row r="120">
          <cell r="C120" t="str">
            <v>4831</v>
          </cell>
        </row>
        <row r="122">
          <cell r="C122" t="str">
            <v>4841</v>
          </cell>
        </row>
        <row r="123">
          <cell r="C123" t="str">
            <v>4842</v>
          </cell>
        </row>
        <row r="125">
          <cell r="C125" t="str">
            <v>4851</v>
          </cell>
        </row>
        <row r="127">
          <cell r="C127" t="str">
            <v>4861</v>
          </cell>
        </row>
        <row r="129">
          <cell r="C129" t="str">
            <v>4891</v>
          </cell>
        </row>
        <row r="134">
          <cell r="C134" t="str">
            <v>5111</v>
          </cell>
        </row>
        <row r="135">
          <cell r="C135" t="str">
            <v>5112</v>
          </cell>
        </row>
        <row r="136">
          <cell r="C136" t="str">
            <v>5113</v>
          </cell>
        </row>
        <row r="138">
          <cell r="C138" t="str">
            <v>5121</v>
          </cell>
        </row>
        <row r="139">
          <cell r="C139" t="str">
            <v>5122</v>
          </cell>
        </row>
        <row r="140">
          <cell r="C140" t="str">
            <v>5129</v>
          </cell>
        </row>
        <row r="142">
          <cell r="C142" t="str">
            <v>5131</v>
          </cell>
        </row>
        <row r="143">
          <cell r="C143" t="str">
            <v>5132</v>
          </cell>
        </row>
        <row r="144">
          <cell r="C144" t="str">
            <v>5133</v>
          </cell>
        </row>
        <row r="145">
          <cell r="C145" t="str">
            <v>5134</v>
          </cell>
        </row>
        <row r="147">
          <cell r="C147" t="str">
            <v>5211</v>
          </cell>
        </row>
        <row r="148">
          <cell r="C148" t="str">
            <v>5221</v>
          </cell>
        </row>
        <row r="149">
          <cell r="C149" t="str">
            <v>5231</v>
          </cell>
        </row>
        <row r="150">
          <cell r="C150" t="str">
            <v>5241</v>
          </cell>
        </row>
        <row r="152">
          <cell r="C152" t="str">
            <v>5311</v>
          </cell>
        </row>
        <row r="154">
          <cell r="C154" t="str">
            <v>5411</v>
          </cell>
        </row>
        <row r="155">
          <cell r="C155" t="str">
            <v>5421</v>
          </cell>
        </row>
        <row r="156">
          <cell r="C156" t="str">
            <v>5431</v>
          </cell>
        </row>
        <row r="157">
          <cell r="C157" t="str">
            <v>5441</v>
          </cell>
        </row>
        <row r="159">
          <cell r="C159" t="str">
            <v>5511</v>
          </cell>
        </row>
        <row r="162">
          <cell r="C162" t="str">
            <v>8111</v>
          </cell>
        </row>
        <row r="163">
          <cell r="C163" t="str">
            <v>8121</v>
          </cell>
        </row>
        <row r="164">
          <cell r="C164" t="str">
            <v>8131</v>
          </cell>
        </row>
        <row r="166">
          <cell r="C166" t="str">
            <v>8211</v>
          </cell>
        </row>
        <row r="168">
          <cell r="C168" t="str">
            <v>8221</v>
          </cell>
        </row>
        <row r="169">
          <cell r="C169" t="str">
            <v>8222</v>
          </cell>
        </row>
        <row r="170">
          <cell r="C170" t="str">
            <v>8223</v>
          </cell>
        </row>
        <row r="172">
          <cell r="C172" t="str">
            <v>8311</v>
          </cell>
        </row>
        <row r="174">
          <cell r="C174" t="str">
            <v>8411</v>
          </cell>
        </row>
        <row r="175">
          <cell r="C175" t="str">
            <v>8412</v>
          </cell>
        </row>
        <row r="176">
          <cell r="C176" t="str">
            <v>8413</v>
          </cell>
        </row>
        <row r="177">
          <cell r="C177" t="str">
            <v>8414</v>
          </cell>
        </row>
      </sheetData>
      <sheetData sheetId="4"/>
      <sheetData sheetId="5">
        <row r="9">
          <cell r="D9" t="str">
            <v>X</v>
          </cell>
          <cell r="H9">
            <v>1281500</v>
          </cell>
          <cell r="I9">
            <v>3239923.4</v>
          </cell>
        </row>
        <row r="10">
          <cell r="D10">
            <v>0</v>
          </cell>
          <cell r="H10">
            <v>502627</v>
          </cell>
          <cell r="I10">
            <v>266100</v>
          </cell>
        </row>
        <row r="11">
          <cell r="D11">
            <v>0</v>
          </cell>
          <cell r="H11">
            <v>453850</v>
          </cell>
          <cell r="I11">
            <v>34000</v>
          </cell>
        </row>
        <row r="12">
          <cell r="D12">
            <v>1</v>
          </cell>
          <cell r="H12">
            <v>449850</v>
          </cell>
          <cell r="I12">
            <v>34000</v>
          </cell>
        </row>
        <row r="14">
          <cell r="D14">
            <v>4111</v>
          </cell>
          <cell r="H14">
            <v>224000</v>
          </cell>
        </row>
        <row r="15">
          <cell r="D15">
            <v>4112</v>
          </cell>
          <cell r="H15">
            <v>142000</v>
          </cell>
        </row>
        <row r="16">
          <cell r="D16">
            <v>4212</v>
          </cell>
          <cell r="H16">
            <v>9500</v>
          </cell>
        </row>
        <row r="17">
          <cell r="D17">
            <v>4213</v>
          </cell>
          <cell r="H17">
            <v>700</v>
          </cell>
        </row>
        <row r="18">
          <cell r="D18">
            <v>4214</v>
          </cell>
          <cell r="H18">
            <v>1150</v>
          </cell>
        </row>
        <row r="19">
          <cell r="D19">
            <v>4215</v>
          </cell>
          <cell r="H19">
            <v>300</v>
          </cell>
        </row>
        <row r="20">
          <cell r="D20">
            <v>4221</v>
          </cell>
          <cell r="H20">
            <v>1000</v>
          </cell>
        </row>
        <row r="21">
          <cell r="D21">
            <v>4233</v>
          </cell>
          <cell r="H21">
            <v>500</v>
          </cell>
        </row>
        <row r="22">
          <cell r="D22">
            <v>4235</v>
          </cell>
          <cell r="H22">
            <v>2000</v>
          </cell>
        </row>
        <row r="23">
          <cell r="D23">
            <v>4239</v>
          </cell>
          <cell r="H23">
            <v>500</v>
          </cell>
        </row>
        <row r="24">
          <cell r="D24">
            <v>4241</v>
          </cell>
          <cell r="H24">
            <v>1000</v>
          </cell>
        </row>
        <row r="25">
          <cell r="D25">
            <v>4251</v>
          </cell>
          <cell r="H25">
            <v>50000</v>
          </cell>
        </row>
        <row r="26">
          <cell r="D26">
            <v>4252</v>
          </cell>
          <cell r="H26">
            <v>5000</v>
          </cell>
        </row>
        <row r="27">
          <cell r="D27">
            <v>4261</v>
          </cell>
          <cell r="H27">
            <v>1700</v>
          </cell>
        </row>
        <row r="28">
          <cell r="D28">
            <v>4264</v>
          </cell>
          <cell r="H28">
            <v>6000</v>
          </cell>
        </row>
        <row r="29">
          <cell r="D29">
            <v>4267</v>
          </cell>
          <cell r="H29">
            <v>1000</v>
          </cell>
        </row>
        <row r="30">
          <cell r="D30">
            <v>4269</v>
          </cell>
          <cell r="H30">
            <v>2500</v>
          </cell>
        </row>
        <row r="31">
          <cell r="D31">
            <v>4823</v>
          </cell>
          <cell r="H31">
            <v>1000</v>
          </cell>
        </row>
        <row r="32">
          <cell r="D32" t="str">
            <v>5113</v>
          </cell>
          <cell r="I32">
            <v>0</v>
          </cell>
        </row>
        <row r="33">
          <cell r="D33">
            <v>5121</v>
          </cell>
          <cell r="I33">
            <v>18000</v>
          </cell>
        </row>
        <row r="34">
          <cell r="D34">
            <v>5122</v>
          </cell>
          <cell r="I34">
            <v>10000</v>
          </cell>
        </row>
        <row r="35">
          <cell r="D35">
            <v>5129</v>
          </cell>
          <cell r="I35">
            <v>2000</v>
          </cell>
        </row>
        <row r="36">
          <cell r="D36">
            <v>5134</v>
          </cell>
          <cell r="I36">
            <v>4000</v>
          </cell>
        </row>
        <row r="37">
          <cell r="D37">
            <v>2</v>
          </cell>
          <cell r="H37">
            <v>0</v>
          </cell>
          <cell r="I37">
            <v>0</v>
          </cell>
        </row>
        <row r="39">
          <cell r="H39">
            <v>0</v>
          </cell>
        </row>
        <row r="40">
          <cell r="D40">
            <v>3</v>
          </cell>
          <cell r="H40">
            <v>4000</v>
          </cell>
          <cell r="I40">
            <v>0</v>
          </cell>
        </row>
        <row r="42">
          <cell r="D42">
            <v>4222</v>
          </cell>
          <cell r="H42">
            <v>2000</v>
          </cell>
        </row>
        <row r="43">
          <cell r="D43">
            <v>4239</v>
          </cell>
          <cell r="H43">
            <v>2000</v>
          </cell>
        </row>
        <row r="44">
          <cell r="D44">
            <v>0</v>
          </cell>
          <cell r="H44">
            <v>0</v>
          </cell>
          <cell r="I44">
            <v>0</v>
          </cell>
        </row>
        <row r="45">
          <cell r="D45">
            <v>1</v>
          </cell>
          <cell r="H45">
            <v>0</v>
          </cell>
          <cell r="I45">
            <v>0</v>
          </cell>
        </row>
        <row r="47">
          <cell r="H47">
            <v>0</v>
          </cell>
          <cell r="I47">
            <v>0</v>
          </cell>
        </row>
        <row r="48">
          <cell r="D48">
            <v>2</v>
          </cell>
          <cell r="H48">
            <v>0</v>
          </cell>
          <cell r="I48">
            <v>0</v>
          </cell>
        </row>
        <row r="51">
          <cell r="D51">
            <v>0</v>
          </cell>
          <cell r="H51">
            <v>9700</v>
          </cell>
          <cell r="I51">
            <v>0</v>
          </cell>
        </row>
        <row r="52">
          <cell r="D52">
            <v>1</v>
          </cell>
          <cell r="H52">
            <v>0</v>
          </cell>
          <cell r="I52">
            <v>0</v>
          </cell>
        </row>
        <row r="54">
          <cell r="H54">
            <v>0</v>
          </cell>
          <cell r="I54">
            <v>0</v>
          </cell>
        </row>
        <row r="55">
          <cell r="D55">
            <v>2</v>
          </cell>
          <cell r="H55">
            <v>0</v>
          </cell>
          <cell r="I55">
            <v>0</v>
          </cell>
        </row>
        <row r="57">
          <cell r="H57">
            <v>0</v>
          </cell>
          <cell r="I57">
            <v>0</v>
          </cell>
        </row>
        <row r="58">
          <cell r="D58">
            <v>3</v>
          </cell>
          <cell r="H58">
            <v>9700</v>
          </cell>
          <cell r="I58">
            <v>0</v>
          </cell>
        </row>
        <row r="60">
          <cell r="D60">
            <v>4231</v>
          </cell>
          <cell r="H60">
            <v>1000</v>
          </cell>
        </row>
        <row r="61">
          <cell r="D61">
            <v>4232</v>
          </cell>
          <cell r="H61">
            <v>6500</v>
          </cell>
        </row>
        <row r="62">
          <cell r="D62">
            <v>4234</v>
          </cell>
          <cell r="H62">
            <v>2200</v>
          </cell>
        </row>
        <row r="63">
          <cell r="D63">
            <v>0</v>
          </cell>
          <cell r="H63">
            <v>0</v>
          </cell>
          <cell r="I63">
            <v>0</v>
          </cell>
        </row>
        <row r="64">
          <cell r="D64">
            <v>1</v>
          </cell>
          <cell r="H64">
            <v>0</v>
          </cell>
          <cell r="I64">
            <v>0</v>
          </cell>
        </row>
        <row r="66">
          <cell r="H66">
            <v>0</v>
          </cell>
          <cell r="I66">
            <v>0</v>
          </cell>
        </row>
        <row r="67">
          <cell r="D67">
            <v>0</v>
          </cell>
          <cell r="H67">
            <v>0</v>
          </cell>
          <cell r="I67">
            <v>0</v>
          </cell>
        </row>
        <row r="68">
          <cell r="D68">
            <v>1</v>
          </cell>
          <cell r="H68">
            <v>0</v>
          </cell>
          <cell r="I68">
            <v>0</v>
          </cell>
        </row>
        <row r="71">
          <cell r="D71">
            <v>0</v>
          </cell>
          <cell r="H71">
            <v>39077</v>
          </cell>
          <cell r="I71">
            <v>232100</v>
          </cell>
        </row>
        <row r="72">
          <cell r="D72">
            <v>1</v>
          </cell>
          <cell r="H72">
            <v>39077</v>
          </cell>
          <cell r="I72">
            <v>232100</v>
          </cell>
        </row>
        <row r="74">
          <cell r="D74">
            <v>4241</v>
          </cell>
          <cell r="H74">
            <v>5200</v>
          </cell>
        </row>
        <row r="75">
          <cell r="D75" t="str">
            <v>4511</v>
          </cell>
          <cell r="H75">
            <v>21177</v>
          </cell>
        </row>
        <row r="76">
          <cell r="D76">
            <v>4823</v>
          </cell>
          <cell r="H76">
            <v>10500</v>
          </cell>
        </row>
        <row r="77">
          <cell r="D77">
            <v>4831</v>
          </cell>
          <cell r="H77">
            <v>2200</v>
          </cell>
        </row>
        <row r="78">
          <cell r="D78">
            <v>5112</v>
          </cell>
          <cell r="H78">
            <v>0</v>
          </cell>
          <cell r="I78">
            <v>102000</v>
          </cell>
        </row>
        <row r="79">
          <cell r="D79">
            <v>5134</v>
          </cell>
          <cell r="I79">
            <v>2000</v>
          </cell>
        </row>
        <row r="80">
          <cell r="D80" t="str">
            <v>5411</v>
          </cell>
          <cell r="I80">
            <v>128100</v>
          </cell>
        </row>
        <row r="81">
          <cell r="D81">
            <v>0</v>
          </cell>
          <cell r="H81">
            <v>0</v>
          </cell>
          <cell r="I81">
            <v>0</v>
          </cell>
        </row>
        <row r="82">
          <cell r="D82">
            <v>1</v>
          </cell>
          <cell r="H82">
            <v>0</v>
          </cell>
          <cell r="I82">
            <v>0</v>
          </cell>
        </row>
        <row r="85">
          <cell r="D85">
            <v>0</v>
          </cell>
          <cell r="H85">
            <v>0</v>
          </cell>
          <cell r="I85">
            <v>0</v>
          </cell>
        </row>
        <row r="86">
          <cell r="D86">
            <v>1</v>
          </cell>
          <cell r="H86">
            <v>0</v>
          </cell>
          <cell r="I86">
            <v>0</v>
          </cell>
        </row>
        <row r="87">
          <cell r="D87">
            <v>1</v>
          </cell>
          <cell r="H87">
            <v>0</v>
          </cell>
        </row>
        <row r="88">
          <cell r="D88">
            <v>1</v>
          </cell>
          <cell r="H88">
            <v>0</v>
          </cell>
        </row>
        <row r="89">
          <cell r="D89">
            <v>1</v>
          </cell>
          <cell r="H89">
            <v>0</v>
          </cell>
        </row>
        <row r="91">
          <cell r="H91">
            <v>0</v>
          </cell>
          <cell r="I91">
            <v>0</v>
          </cell>
        </row>
        <row r="92">
          <cell r="D92">
            <v>0</v>
          </cell>
          <cell r="H92">
            <v>9800</v>
          </cell>
          <cell r="I92">
            <v>8000</v>
          </cell>
        </row>
        <row r="93">
          <cell r="D93">
            <v>0</v>
          </cell>
          <cell r="H93">
            <v>0</v>
          </cell>
          <cell r="I93">
            <v>0</v>
          </cell>
        </row>
        <row r="94">
          <cell r="D94">
            <v>1</v>
          </cell>
          <cell r="H94">
            <v>0</v>
          </cell>
          <cell r="I94">
            <v>0</v>
          </cell>
        </row>
        <row r="96">
          <cell r="D96">
            <v>4239</v>
          </cell>
          <cell r="H96">
            <v>0</v>
          </cell>
        </row>
        <row r="97">
          <cell r="D97">
            <v>0</v>
          </cell>
          <cell r="H97">
            <v>3800</v>
          </cell>
          <cell r="I97">
            <v>8000</v>
          </cell>
        </row>
        <row r="98">
          <cell r="D98">
            <v>1</v>
          </cell>
          <cell r="H98">
            <v>3800</v>
          </cell>
          <cell r="I98">
            <v>8000</v>
          </cell>
        </row>
        <row r="100">
          <cell r="D100">
            <v>4239</v>
          </cell>
          <cell r="H100">
            <v>1000</v>
          </cell>
        </row>
        <row r="101">
          <cell r="D101" t="str">
            <v>4252</v>
          </cell>
          <cell r="H101">
            <v>500</v>
          </cell>
        </row>
        <row r="102">
          <cell r="D102">
            <v>4267</v>
          </cell>
          <cell r="H102">
            <v>300</v>
          </cell>
        </row>
        <row r="103">
          <cell r="D103">
            <v>4269</v>
          </cell>
          <cell r="H103">
            <v>2000</v>
          </cell>
        </row>
        <row r="104">
          <cell r="D104" t="str">
            <v>5511</v>
          </cell>
          <cell r="I104">
            <v>8000</v>
          </cell>
        </row>
        <row r="105">
          <cell r="D105">
            <v>0</v>
          </cell>
          <cell r="H105">
            <v>0</v>
          </cell>
          <cell r="I105">
            <v>0</v>
          </cell>
        </row>
        <row r="106">
          <cell r="D106">
            <v>1</v>
          </cell>
          <cell r="H106">
            <v>0</v>
          </cell>
          <cell r="I106">
            <v>0</v>
          </cell>
        </row>
        <row r="108">
          <cell r="H108">
            <v>0</v>
          </cell>
          <cell r="I108">
            <v>0</v>
          </cell>
        </row>
        <row r="109">
          <cell r="D109">
            <v>0</v>
          </cell>
          <cell r="H109">
            <v>0</v>
          </cell>
          <cell r="I109">
            <v>0</v>
          </cell>
        </row>
        <row r="110">
          <cell r="D110">
            <v>1</v>
          </cell>
        </row>
        <row r="111">
          <cell r="D111">
            <v>0</v>
          </cell>
          <cell r="H111">
            <v>6000</v>
          </cell>
          <cell r="I111">
            <v>0</v>
          </cell>
        </row>
        <row r="112">
          <cell r="D112">
            <v>1</v>
          </cell>
          <cell r="H112">
            <v>6000</v>
          </cell>
          <cell r="I112">
            <v>0</v>
          </cell>
        </row>
        <row r="114">
          <cell r="D114">
            <v>4239</v>
          </cell>
          <cell r="H114">
            <v>1000</v>
          </cell>
        </row>
        <row r="115">
          <cell r="D115">
            <v>4841</v>
          </cell>
          <cell r="H115">
            <v>5000</v>
          </cell>
        </row>
        <row r="116">
          <cell r="D116">
            <v>0</v>
          </cell>
          <cell r="H116">
            <v>1000</v>
          </cell>
          <cell r="I116">
            <v>0</v>
          </cell>
        </row>
        <row r="117">
          <cell r="D117">
            <v>0</v>
          </cell>
          <cell r="H117">
            <v>0</v>
          </cell>
          <cell r="I117">
            <v>0</v>
          </cell>
        </row>
        <row r="118">
          <cell r="D118">
            <v>1</v>
          </cell>
          <cell r="H118">
            <v>0</v>
          </cell>
          <cell r="I118">
            <v>0</v>
          </cell>
        </row>
        <row r="120">
          <cell r="H120">
            <v>0</v>
          </cell>
          <cell r="I120">
            <v>0</v>
          </cell>
        </row>
        <row r="121">
          <cell r="D121">
            <v>2</v>
          </cell>
          <cell r="H121">
            <v>0</v>
          </cell>
          <cell r="I121">
            <v>0</v>
          </cell>
        </row>
        <row r="123">
          <cell r="H123">
            <v>0</v>
          </cell>
          <cell r="I123">
            <v>0</v>
          </cell>
        </row>
        <row r="124">
          <cell r="D124">
            <v>3</v>
          </cell>
          <cell r="H124">
            <v>0</v>
          </cell>
          <cell r="I124">
            <v>0</v>
          </cell>
        </row>
        <row r="126">
          <cell r="H126">
            <v>0</v>
          </cell>
          <cell r="I126">
            <v>0</v>
          </cell>
        </row>
        <row r="127">
          <cell r="D127">
            <v>0</v>
          </cell>
          <cell r="H127">
            <v>1000</v>
          </cell>
          <cell r="I127">
            <v>0</v>
          </cell>
        </row>
        <row r="128">
          <cell r="D128">
            <v>1</v>
          </cell>
          <cell r="H128">
            <v>1000</v>
          </cell>
          <cell r="I128">
            <v>0</v>
          </cell>
        </row>
        <row r="130">
          <cell r="D130">
            <v>4239</v>
          </cell>
          <cell r="H130">
            <v>1000</v>
          </cell>
        </row>
        <row r="131">
          <cell r="D131">
            <v>0</v>
          </cell>
          <cell r="H131">
            <v>0</v>
          </cell>
          <cell r="I131">
            <v>0</v>
          </cell>
        </row>
        <row r="132">
          <cell r="D132">
            <v>1</v>
          </cell>
          <cell r="H132">
            <v>0</v>
          </cell>
          <cell r="I132">
            <v>0</v>
          </cell>
        </row>
        <row r="134">
          <cell r="H134">
            <v>0</v>
          </cell>
          <cell r="I134">
            <v>0</v>
          </cell>
        </row>
        <row r="135">
          <cell r="D135">
            <v>2</v>
          </cell>
          <cell r="H135">
            <v>0</v>
          </cell>
          <cell r="I135">
            <v>0</v>
          </cell>
        </row>
        <row r="137">
          <cell r="H137">
            <v>0</v>
          </cell>
          <cell r="I137">
            <v>0</v>
          </cell>
        </row>
        <row r="138">
          <cell r="D138">
            <v>0</v>
          </cell>
          <cell r="H138">
            <v>0</v>
          </cell>
          <cell r="I138">
            <v>0</v>
          </cell>
        </row>
        <row r="139">
          <cell r="D139">
            <v>1</v>
          </cell>
          <cell r="H139">
            <v>0</v>
          </cell>
          <cell r="I139">
            <v>0</v>
          </cell>
        </row>
        <row r="141">
          <cell r="H141">
            <v>0</v>
          </cell>
          <cell r="I141">
            <v>0</v>
          </cell>
        </row>
        <row r="142">
          <cell r="D142">
            <v>0</v>
          </cell>
          <cell r="H142">
            <v>0</v>
          </cell>
          <cell r="I142">
            <v>0</v>
          </cell>
        </row>
        <row r="143">
          <cell r="D143">
            <v>1</v>
          </cell>
          <cell r="H143">
            <v>0</v>
          </cell>
          <cell r="I143">
            <v>0</v>
          </cell>
        </row>
        <row r="145">
          <cell r="H145">
            <v>0</v>
          </cell>
          <cell r="I145">
            <v>0</v>
          </cell>
        </row>
        <row r="146">
          <cell r="D146">
            <v>0</v>
          </cell>
          <cell r="H146">
            <v>0</v>
          </cell>
          <cell r="I146">
            <v>0</v>
          </cell>
        </row>
        <row r="147">
          <cell r="D147">
            <v>1</v>
          </cell>
          <cell r="H147">
            <v>0</v>
          </cell>
          <cell r="I147">
            <v>0</v>
          </cell>
        </row>
        <row r="149">
          <cell r="H149">
            <v>0</v>
          </cell>
          <cell r="I149">
            <v>0</v>
          </cell>
        </row>
        <row r="150">
          <cell r="D150">
            <v>0</v>
          </cell>
          <cell r="H150">
            <v>0</v>
          </cell>
          <cell r="I150">
            <v>0</v>
          </cell>
        </row>
        <row r="151">
          <cell r="D151">
            <v>1</v>
          </cell>
          <cell r="H151">
            <v>0</v>
          </cell>
          <cell r="I151">
            <v>0</v>
          </cell>
        </row>
        <row r="153">
          <cell r="H153">
            <v>0</v>
          </cell>
          <cell r="I153">
            <v>0</v>
          </cell>
        </row>
        <row r="154">
          <cell r="D154">
            <v>0</v>
          </cell>
          <cell r="H154">
            <v>28239</v>
          </cell>
          <cell r="I154">
            <v>1183576.8999999999</v>
          </cell>
        </row>
        <row r="155">
          <cell r="D155">
            <v>0</v>
          </cell>
          <cell r="H155">
            <v>0</v>
          </cell>
          <cell r="I155">
            <v>0</v>
          </cell>
        </row>
        <row r="156">
          <cell r="D156">
            <v>1</v>
          </cell>
          <cell r="H156">
            <v>0</v>
          </cell>
          <cell r="I156">
            <v>0</v>
          </cell>
        </row>
        <row r="159">
          <cell r="D159">
            <v>2</v>
          </cell>
          <cell r="H159">
            <v>0</v>
          </cell>
          <cell r="I159">
            <v>0</v>
          </cell>
        </row>
        <row r="162">
          <cell r="D162">
            <v>0</v>
          </cell>
          <cell r="H162">
            <v>16239</v>
          </cell>
          <cell r="I162">
            <v>0</v>
          </cell>
        </row>
        <row r="163">
          <cell r="D163">
            <v>1</v>
          </cell>
          <cell r="H163">
            <v>1100</v>
          </cell>
          <cell r="I163">
            <v>0</v>
          </cell>
        </row>
        <row r="165">
          <cell r="D165">
            <v>4241</v>
          </cell>
          <cell r="H165">
            <v>100</v>
          </cell>
          <cell r="I165">
            <v>0</v>
          </cell>
        </row>
        <row r="166">
          <cell r="D166" t="str">
            <v>4729</v>
          </cell>
          <cell r="H166">
            <v>1000</v>
          </cell>
        </row>
        <row r="167">
          <cell r="D167">
            <v>2</v>
          </cell>
          <cell r="H167">
            <v>0</v>
          </cell>
          <cell r="I167">
            <v>0</v>
          </cell>
        </row>
        <row r="169">
          <cell r="H169">
            <v>0</v>
          </cell>
          <cell r="I169">
            <v>0</v>
          </cell>
        </row>
        <row r="170">
          <cell r="D170">
            <v>3</v>
          </cell>
          <cell r="H170">
            <v>0</v>
          </cell>
          <cell r="I170">
            <v>0</v>
          </cell>
        </row>
        <row r="172">
          <cell r="H172">
            <v>0</v>
          </cell>
          <cell r="I172">
            <v>0</v>
          </cell>
        </row>
        <row r="173">
          <cell r="D173">
            <v>4</v>
          </cell>
          <cell r="H173">
            <v>15139</v>
          </cell>
          <cell r="I173">
            <v>0</v>
          </cell>
        </row>
        <row r="175">
          <cell r="D175" t="str">
            <v>4213</v>
          </cell>
          <cell r="H175">
            <v>15000</v>
          </cell>
          <cell r="I175">
            <v>0</v>
          </cell>
        </row>
        <row r="176">
          <cell r="D176" t="str">
            <v>4823</v>
          </cell>
          <cell r="H176">
            <v>139</v>
          </cell>
        </row>
        <row r="177">
          <cell r="D177" t="str">
            <v>5134</v>
          </cell>
          <cell r="I177">
            <v>0</v>
          </cell>
        </row>
        <row r="178">
          <cell r="D178">
            <v>0</v>
          </cell>
          <cell r="H178">
            <v>0</v>
          </cell>
          <cell r="I178">
            <v>0</v>
          </cell>
        </row>
        <row r="179">
          <cell r="D179">
            <v>1</v>
          </cell>
          <cell r="H179">
            <v>0</v>
          </cell>
          <cell r="I179">
            <v>0</v>
          </cell>
        </row>
        <row r="181">
          <cell r="H181">
            <v>0</v>
          </cell>
          <cell r="I181">
            <v>0</v>
          </cell>
        </row>
        <row r="182">
          <cell r="D182">
            <v>2</v>
          </cell>
          <cell r="H182">
            <v>0</v>
          </cell>
          <cell r="I182">
            <v>0</v>
          </cell>
        </row>
        <row r="184">
          <cell r="H184">
            <v>0</v>
          </cell>
          <cell r="I184">
            <v>0</v>
          </cell>
        </row>
        <row r="185">
          <cell r="D185">
            <v>3</v>
          </cell>
          <cell r="H185">
            <v>0</v>
          </cell>
          <cell r="I185">
            <v>0</v>
          </cell>
        </row>
        <row r="187">
          <cell r="H187">
            <v>0</v>
          </cell>
          <cell r="I187">
            <v>0</v>
          </cell>
        </row>
        <row r="188">
          <cell r="D188">
            <v>4</v>
          </cell>
          <cell r="H188">
            <v>0</v>
          </cell>
          <cell r="I188">
            <v>0</v>
          </cell>
        </row>
        <row r="190">
          <cell r="H190">
            <v>0</v>
          </cell>
          <cell r="I190">
            <v>0</v>
          </cell>
        </row>
        <row r="191">
          <cell r="D191">
            <v>5</v>
          </cell>
          <cell r="H191">
            <v>0</v>
          </cell>
          <cell r="I191">
            <v>0</v>
          </cell>
        </row>
        <row r="193">
          <cell r="H193">
            <v>0</v>
          </cell>
          <cell r="I193">
            <v>0</v>
          </cell>
        </row>
        <row r="194">
          <cell r="D194">
            <v>6</v>
          </cell>
          <cell r="H194">
            <v>0</v>
          </cell>
          <cell r="I194">
            <v>0</v>
          </cell>
        </row>
        <row r="196">
          <cell r="H196">
            <v>0</v>
          </cell>
          <cell r="I196">
            <v>0</v>
          </cell>
        </row>
        <row r="197">
          <cell r="D197">
            <v>0</v>
          </cell>
          <cell r="H197">
            <v>0</v>
          </cell>
          <cell r="I197">
            <v>0</v>
          </cell>
        </row>
        <row r="198">
          <cell r="D198">
            <v>1</v>
          </cell>
          <cell r="H198">
            <v>0</v>
          </cell>
          <cell r="I198">
            <v>0</v>
          </cell>
        </row>
        <row r="200">
          <cell r="H200">
            <v>0</v>
          </cell>
          <cell r="I200">
            <v>0</v>
          </cell>
        </row>
        <row r="201">
          <cell r="D201">
            <v>2</v>
          </cell>
          <cell r="H201">
            <v>0</v>
          </cell>
          <cell r="I201">
            <v>0</v>
          </cell>
        </row>
        <row r="203">
          <cell r="H203">
            <v>0</v>
          </cell>
          <cell r="I203">
            <v>0</v>
          </cell>
        </row>
        <row r="204">
          <cell r="D204">
            <v>3</v>
          </cell>
          <cell r="H204">
            <v>0</v>
          </cell>
          <cell r="I204">
            <v>0</v>
          </cell>
        </row>
        <row r="207">
          <cell r="D207">
            <v>0</v>
          </cell>
          <cell r="H207">
            <v>12000</v>
          </cell>
          <cell r="I207">
            <v>1383576.9</v>
          </cell>
        </row>
        <row r="208">
          <cell r="D208">
            <v>1</v>
          </cell>
          <cell r="H208">
            <v>12000</v>
          </cell>
          <cell r="I208">
            <v>1383576.9</v>
          </cell>
        </row>
        <row r="209">
          <cell r="H209">
            <v>0</v>
          </cell>
        </row>
        <row r="210">
          <cell r="D210">
            <v>4251</v>
          </cell>
          <cell r="H210">
            <v>11000</v>
          </cell>
        </row>
        <row r="211">
          <cell r="D211" t="str">
            <v>4269</v>
          </cell>
          <cell r="H211">
            <v>1000</v>
          </cell>
        </row>
        <row r="212">
          <cell r="D212">
            <v>5112</v>
          </cell>
          <cell r="H212">
            <v>0</v>
          </cell>
          <cell r="I212">
            <v>472576.9</v>
          </cell>
        </row>
        <row r="213">
          <cell r="D213" t="str">
            <v>5113</v>
          </cell>
          <cell r="I213">
            <v>890000</v>
          </cell>
        </row>
        <row r="214">
          <cell r="D214">
            <v>5121</v>
          </cell>
          <cell r="I214">
            <v>0</v>
          </cell>
        </row>
        <row r="215">
          <cell r="D215">
            <v>5129</v>
          </cell>
          <cell r="I215">
            <v>3000</v>
          </cell>
        </row>
        <row r="216">
          <cell r="D216">
            <v>5134</v>
          </cell>
          <cell r="I216">
            <v>18000</v>
          </cell>
        </row>
        <row r="217">
          <cell r="D217">
            <v>2</v>
          </cell>
          <cell r="H217">
            <v>0</v>
          </cell>
          <cell r="I217">
            <v>0</v>
          </cell>
        </row>
        <row r="220">
          <cell r="D220">
            <v>3</v>
          </cell>
          <cell r="H220">
            <v>0</v>
          </cell>
          <cell r="I220">
            <v>0</v>
          </cell>
        </row>
        <row r="223">
          <cell r="D223">
            <v>4</v>
          </cell>
          <cell r="H223">
            <v>0</v>
          </cell>
          <cell r="I223">
            <v>0</v>
          </cell>
        </row>
        <row r="226">
          <cell r="D226">
            <v>5</v>
          </cell>
          <cell r="H226">
            <v>0</v>
          </cell>
          <cell r="I226">
            <v>0</v>
          </cell>
        </row>
        <row r="228">
          <cell r="D228">
            <v>5112</v>
          </cell>
          <cell r="I228">
            <v>0</v>
          </cell>
        </row>
        <row r="229">
          <cell r="D229">
            <v>5134</v>
          </cell>
          <cell r="I229">
            <v>0</v>
          </cell>
        </row>
        <row r="230">
          <cell r="D230">
            <v>0</v>
          </cell>
          <cell r="H230">
            <v>0</v>
          </cell>
          <cell r="I230">
            <v>0</v>
          </cell>
        </row>
        <row r="231">
          <cell r="D231">
            <v>1</v>
          </cell>
          <cell r="H231">
            <v>0</v>
          </cell>
          <cell r="I231">
            <v>0</v>
          </cell>
        </row>
        <row r="234">
          <cell r="D234">
            <v>0</v>
          </cell>
          <cell r="H234">
            <v>0</v>
          </cell>
          <cell r="I234">
            <v>0</v>
          </cell>
        </row>
        <row r="235">
          <cell r="D235">
            <v>1</v>
          </cell>
          <cell r="H235">
            <v>0</v>
          </cell>
          <cell r="I235">
            <v>0</v>
          </cell>
        </row>
        <row r="238">
          <cell r="D238">
            <v>2</v>
          </cell>
          <cell r="H238">
            <v>0</v>
          </cell>
          <cell r="I238">
            <v>0</v>
          </cell>
        </row>
        <row r="241">
          <cell r="D241">
            <v>3</v>
          </cell>
          <cell r="H241">
            <v>0</v>
          </cell>
          <cell r="I241">
            <v>0</v>
          </cell>
        </row>
        <row r="244">
          <cell r="D244">
            <v>4</v>
          </cell>
          <cell r="H244">
            <v>0</v>
          </cell>
          <cell r="I244">
            <v>0</v>
          </cell>
        </row>
        <row r="247">
          <cell r="D247">
            <v>0</v>
          </cell>
          <cell r="H247">
            <v>0</v>
          </cell>
          <cell r="I247">
            <v>0</v>
          </cell>
        </row>
        <row r="248">
          <cell r="D248">
            <v>1</v>
          </cell>
          <cell r="H248">
            <v>0</v>
          </cell>
          <cell r="I248">
            <v>0</v>
          </cell>
        </row>
        <row r="251">
          <cell r="D251">
            <v>2</v>
          </cell>
          <cell r="H251">
            <v>0</v>
          </cell>
          <cell r="I251">
            <v>0</v>
          </cell>
        </row>
        <row r="254">
          <cell r="D254">
            <v>3</v>
          </cell>
          <cell r="H254">
            <v>0</v>
          </cell>
          <cell r="I254">
            <v>0</v>
          </cell>
        </row>
        <row r="257">
          <cell r="D257">
            <v>4</v>
          </cell>
          <cell r="H257">
            <v>0</v>
          </cell>
          <cell r="I257">
            <v>0</v>
          </cell>
        </row>
        <row r="260">
          <cell r="D260">
            <v>0</v>
          </cell>
          <cell r="I260">
            <v>-200000</v>
          </cell>
        </row>
        <row r="261">
          <cell r="D261">
            <v>1</v>
          </cell>
          <cell r="I261">
            <v>-200000</v>
          </cell>
        </row>
        <row r="263">
          <cell r="D263">
            <v>8411</v>
          </cell>
          <cell r="I263">
            <v>-200000</v>
          </cell>
        </row>
        <row r="264">
          <cell r="D264">
            <v>8131</v>
          </cell>
          <cell r="I264">
            <v>0</v>
          </cell>
        </row>
        <row r="265">
          <cell r="D265">
            <v>8111</v>
          </cell>
          <cell r="I265">
            <v>0</v>
          </cell>
        </row>
        <row r="266">
          <cell r="D266">
            <v>0</v>
          </cell>
          <cell r="H266">
            <v>168049.3</v>
          </cell>
          <cell r="I266">
            <v>288500</v>
          </cell>
        </row>
        <row r="267">
          <cell r="D267">
            <v>0</v>
          </cell>
          <cell r="H267">
            <v>158749.29999999999</v>
          </cell>
          <cell r="I267">
            <v>20000</v>
          </cell>
        </row>
        <row r="268">
          <cell r="D268">
            <v>1</v>
          </cell>
          <cell r="H268">
            <v>158749.29999999999</v>
          </cell>
          <cell r="I268">
            <v>20000</v>
          </cell>
        </row>
        <row r="270">
          <cell r="D270">
            <v>4215</v>
          </cell>
          <cell r="H270">
            <v>700</v>
          </cell>
        </row>
        <row r="271">
          <cell r="D271">
            <v>4511</v>
          </cell>
          <cell r="H271">
            <v>137710</v>
          </cell>
        </row>
        <row r="272">
          <cell r="D272">
            <v>4522</v>
          </cell>
          <cell r="H272">
            <v>339.3</v>
          </cell>
        </row>
        <row r="273">
          <cell r="D273" t="str">
            <v>4639</v>
          </cell>
          <cell r="H273">
            <v>20000</v>
          </cell>
        </row>
        <row r="274">
          <cell r="D274">
            <v>5121</v>
          </cell>
          <cell r="I274">
            <v>10000</v>
          </cell>
        </row>
        <row r="275">
          <cell r="D275">
            <v>5129</v>
          </cell>
          <cell r="I275">
            <v>10000</v>
          </cell>
        </row>
        <row r="276">
          <cell r="H276">
            <v>0</v>
          </cell>
          <cell r="I276">
            <v>268500</v>
          </cell>
        </row>
        <row r="277">
          <cell r="D277">
            <v>1</v>
          </cell>
          <cell r="H277">
            <v>0</v>
          </cell>
          <cell r="I277">
            <v>268500</v>
          </cell>
        </row>
        <row r="279">
          <cell r="D279">
            <v>5112</v>
          </cell>
          <cell r="I279">
            <v>263500</v>
          </cell>
        </row>
        <row r="280">
          <cell r="D280">
            <v>5134</v>
          </cell>
          <cell r="I280">
            <v>5000</v>
          </cell>
        </row>
        <row r="281">
          <cell r="D281">
            <v>0</v>
          </cell>
          <cell r="H281">
            <v>0</v>
          </cell>
          <cell r="I281">
            <v>0</v>
          </cell>
        </row>
        <row r="282">
          <cell r="D282">
            <v>1</v>
          </cell>
          <cell r="H282">
            <v>0</v>
          </cell>
          <cell r="I282">
            <v>0</v>
          </cell>
        </row>
        <row r="285">
          <cell r="D285">
            <v>0</v>
          </cell>
          <cell r="H285">
            <v>0</v>
          </cell>
          <cell r="I285">
            <v>0</v>
          </cell>
        </row>
        <row r="286">
          <cell r="D286">
            <v>1</v>
          </cell>
          <cell r="H286">
            <v>0</v>
          </cell>
          <cell r="I286">
            <v>0</v>
          </cell>
        </row>
        <row r="288">
          <cell r="I288">
            <v>0</v>
          </cell>
        </row>
        <row r="289">
          <cell r="D289">
            <v>0</v>
          </cell>
          <cell r="H289">
            <v>0</v>
          </cell>
          <cell r="I289">
            <v>0</v>
          </cell>
        </row>
        <row r="290">
          <cell r="D290">
            <v>1</v>
          </cell>
          <cell r="H290">
            <v>0</v>
          </cell>
          <cell r="I290">
            <v>0</v>
          </cell>
        </row>
        <row r="293">
          <cell r="H293">
            <v>9300</v>
          </cell>
          <cell r="I293">
            <v>0</v>
          </cell>
        </row>
        <row r="294">
          <cell r="D294">
            <v>1</v>
          </cell>
          <cell r="H294">
            <v>9300</v>
          </cell>
          <cell r="I294">
            <v>0</v>
          </cell>
        </row>
        <row r="296">
          <cell r="D296" t="str">
            <v>4239</v>
          </cell>
          <cell r="H296">
            <v>1500</v>
          </cell>
        </row>
        <row r="297">
          <cell r="D297">
            <v>4511</v>
          </cell>
          <cell r="H297">
            <v>7800</v>
          </cell>
          <cell r="I297">
            <v>0</v>
          </cell>
        </row>
        <row r="298">
          <cell r="D298">
            <v>4262</v>
          </cell>
          <cell r="H298">
            <v>0</v>
          </cell>
        </row>
        <row r="299">
          <cell r="D299">
            <v>0</v>
          </cell>
          <cell r="H299">
            <v>54380</v>
          </cell>
          <cell r="I299">
            <v>888300</v>
          </cell>
        </row>
        <row r="300">
          <cell r="D300">
            <v>0</v>
          </cell>
          <cell r="H300">
            <v>0</v>
          </cell>
          <cell r="I300">
            <v>0</v>
          </cell>
        </row>
        <row r="301">
          <cell r="D301">
            <v>1</v>
          </cell>
          <cell r="H301">
            <v>0</v>
          </cell>
          <cell r="I301">
            <v>0</v>
          </cell>
        </row>
        <row r="303">
          <cell r="D303">
            <v>4251</v>
          </cell>
          <cell r="H303">
            <v>0</v>
          </cell>
        </row>
        <row r="304">
          <cell r="D304">
            <v>0</v>
          </cell>
          <cell r="H304">
            <v>0</v>
          </cell>
          <cell r="I304">
            <v>0</v>
          </cell>
        </row>
        <row r="305">
          <cell r="D305">
            <v>1</v>
          </cell>
          <cell r="H305">
            <v>0</v>
          </cell>
          <cell r="I305">
            <v>0</v>
          </cell>
        </row>
        <row r="308">
          <cell r="D308">
            <v>0</v>
          </cell>
          <cell r="H308">
            <v>31080</v>
          </cell>
          <cell r="I308">
            <v>569800</v>
          </cell>
        </row>
        <row r="309">
          <cell r="D309">
            <v>1</v>
          </cell>
          <cell r="H309">
            <v>31080</v>
          </cell>
          <cell r="I309">
            <v>569800</v>
          </cell>
        </row>
        <row r="311">
          <cell r="D311">
            <v>4213</v>
          </cell>
          <cell r="H311">
            <v>0</v>
          </cell>
        </row>
        <row r="312">
          <cell r="D312" t="str">
            <v>4239</v>
          </cell>
          <cell r="H312">
            <v>700</v>
          </cell>
        </row>
        <row r="313">
          <cell r="D313" t="str">
            <v>4241</v>
          </cell>
          <cell r="H313">
            <v>900</v>
          </cell>
        </row>
        <row r="314">
          <cell r="D314" t="str">
            <v>4511</v>
          </cell>
          <cell r="H314">
            <v>28580</v>
          </cell>
        </row>
        <row r="315">
          <cell r="D315">
            <v>4269</v>
          </cell>
          <cell r="H315">
            <v>500</v>
          </cell>
        </row>
        <row r="316">
          <cell r="D316">
            <v>4823</v>
          </cell>
          <cell r="H316">
            <v>400</v>
          </cell>
        </row>
        <row r="317">
          <cell r="D317">
            <v>5112</v>
          </cell>
          <cell r="I317">
            <v>470000</v>
          </cell>
        </row>
        <row r="318">
          <cell r="D318" t="str">
            <v>5113</v>
          </cell>
          <cell r="I318">
            <v>80000</v>
          </cell>
        </row>
        <row r="319">
          <cell r="D319">
            <v>5134</v>
          </cell>
          <cell r="I319">
            <v>19800</v>
          </cell>
        </row>
        <row r="320">
          <cell r="D320">
            <v>0</v>
          </cell>
          <cell r="H320">
            <v>23300</v>
          </cell>
          <cell r="I320">
            <v>160500</v>
          </cell>
        </row>
        <row r="321">
          <cell r="D321">
            <v>1</v>
          </cell>
          <cell r="H321">
            <v>23300</v>
          </cell>
          <cell r="I321">
            <v>160500</v>
          </cell>
        </row>
        <row r="323">
          <cell r="D323">
            <v>4212</v>
          </cell>
          <cell r="H323">
            <v>15000</v>
          </cell>
        </row>
        <row r="324">
          <cell r="D324">
            <v>4511</v>
          </cell>
          <cell r="H324">
            <v>8300</v>
          </cell>
        </row>
        <row r="325">
          <cell r="D325">
            <v>5112</v>
          </cell>
          <cell r="I325">
            <v>0</v>
          </cell>
        </row>
        <row r="326">
          <cell r="D326">
            <v>5113</v>
          </cell>
          <cell r="I326">
            <v>150000</v>
          </cell>
        </row>
        <row r="327">
          <cell r="D327">
            <v>5129</v>
          </cell>
          <cell r="I327">
            <v>5500</v>
          </cell>
        </row>
        <row r="328">
          <cell r="D328">
            <v>5134</v>
          </cell>
          <cell r="I328">
            <v>5000</v>
          </cell>
        </row>
        <row r="329">
          <cell r="D329">
            <v>0</v>
          </cell>
          <cell r="H329">
            <v>0</v>
          </cell>
          <cell r="I329">
            <v>0</v>
          </cell>
        </row>
        <row r="330">
          <cell r="D330">
            <v>1</v>
          </cell>
          <cell r="H330">
            <v>0</v>
          </cell>
          <cell r="I330">
            <v>0</v>
          </cell>
        </row>
        <row r="333">
          <cell r="D333">
            <v>0</v>
          </cell>
          <cell r="H333">
            <v>0</v>
          </cell>
          <cell r="I333">
            <v>158000</v>
          </cell>
        </row>
        <row r="334">
          <cell r="D334">
            <v>1</v>
          </cell>
          <cell r="H334">
            <v>0</v>
          </cell>
          <cell r="I334">
            <v>158000</v>
          </cell>
        </row>
        <row r="336">
          <cell r="D336">
            <v>5113</v>
          </cell>
          <cell r="I336">
            <v>150000</v>
          </cell>
        </row>
        <row r="337">
          <cell r="D337">
            <v>5129</v>
          </cell>
          <cell r="I337">
            <v>1000</v>
          </cell>
        </row>
        <row r="338">
          <cell r="D338">
            <v>5134</v>
          </cell>
          <cell r="I338">
            <v>7000</v>
          </cell>
        </row>
        <row r="339">
          <cell r="D339">
            <v>0</v>
          </cell>
          <cell r="H339">
            <v>0</v>
          </cell>
          <cell r="I339">
            <v>0</v>
          </cell>
        </row>
        <row r="340">
          <cell r="D340">
            <v>0</v>
          </cell>
          <cell r="H340">
            <v>0</v>
          </cell>
          <cell r="I340">
            <v>0</v>
          </cell>
        </row>
        <row r="341">
          <cell r="D341">
            <v>1</v>
          </cell>
          <cell r="H341">
            <v>0</v>
          </cell>
          <cell r="I341">
            <v>0</v>
          </cell>
        </row>
        <row r="344">
          <cell r="D344">
            <v>2</v>
          </cell>
          <cell r="H344">
            <v>0</v>
          </cell>
          <cell r="I344">
            <v>0</v>
          </cell>
        </row>
        <row r="347">
          <cell r="D347">
            <v>3</v>
          </cell>
          <cell r="H347">
            <v>0</v>
          </cell>
          <cell r="I347">
            <v>0</v>
          </cell>
        </row>
        <row r="350">
          <cell r="D350">
            <v>0</v>
          </cell>
          <cell r="H350">
            <v>0</v>
          </cell>
          <cell r="I350">
            <v>0</v>
          </cell>
        </row>
        <row r="351">
          <cell r="D351">
            <v>1</v>
          </cell>
          <cell r="H351">
            <v>0</v>
          </cell>
          <cell r="I351">
            <v>0</v>
          </cell>
        </row>
        <row r="354">
          <cell r="D354">
            <v>2</v>
          </cell>
          <cell r="H354">
            <v>0</v>
          </cell>
          <cell r="I354">
            <v>0</v>
          </cell>
        </row>
        <row r="357">
          <cell r="D357">
            <v>3</v>
          </cell>
          <cell r="H357">
            <v>0</v>
          </cell>
          <cell r="I357">
            <v>0</v>
          </cell>
        </row>
        <row r="360">
          <cell r="D360">
            <v>4</v>
          </cell>
          <cell r="H360">
            <v>0</v>
          </cell>
          <cell r="I360">
            <v>0</v>
          </cell>
        </row>
        <row r="363">
          <cell r="D363">
            <v>0</v>
          </cell>
          <cell r="H363">
            <v>0</v>
          </cell>
          <cell r="I363">
            <v>0</v>
          </cell>
        </row>
        <row r="364">
          <cell r="D364">
            <v>1</v>
          </cell>
          <cell r="H364">
            <v>0</v>
          </cell>
          <cell r="I364">
            <v>0</v>
          </cell>
        </row>
        <row r="367">
          <cell r="D367">
            <v>2</v>
          </cell>
          <cell r="H367">
            <v>0</v>
          </cell>
          <cell r="I367">
            <v>0</v>
          </cell>
        </row>
        <row r="370">
          <cell r="D370">
            <v>3</v>
          </cell>
          <cell r="H370">
            <v>0</v>
          </cell>
          <cell r="I370">
            <v>0</v>
          </cell>
        </row>
        <row r="373">
          <cell r="D373">
            <v>4</v>
          </cell>
          <cell r="H373">
            <v>0</v>
          </cell>
          <cell r="I373">
            <v>0</v>
          </cell>
        </row>
        <row r="376">
          <cell r="D376">
            <v>0</v>
          </cell>
          <cell r="H376">
            <v>0</v>
          </cell>
          <cell r="I376">
            <v>0</v>
          </cell>
        </row>
        <row r="377">
          <cell r="D377">
            <v>1</v>
          </cell>
          <cell r="H377">
            <v>0</v>
          </cell>
          <cell r="I377">
            <v>0</v>
          </cell>
        </row>
        <row r="379">
          <cell r="H379">
            <v>0</v>
          </cell>
          <cell r="I379">
            <v>0</v>
          </cell>
        </row>
        <row r="380">
          <cell r="D380">
            <v>0</v>
          </cell>
          <cell r="H380">
            <v>0</v>
          </cell>
          <cell r="I380">
            <v>0</v>
          </cell>
        </row>
        <row r="381">
          <cell r="D381">
            <v>1</v>
          </cell>
          <cell r="H381">
            <v>0</v>
          </cell>
          <cell r="I381">
            <v>0</v>
          </cell>
        </row>
        <row r="384">
          <cell r="D384">
            <v>0</v>
          </cell>
          <cell r="H384">
            <v>0</v>
          </cell>
          <cell r="I384">
            <v>0</v>
          </cell>
        </row>
        <row r="385">
          <cell r="D385">
            <v>1</v>
          </cell>
          <cell r="H385">
            <v>0</v>
          </cell>
          <cell r="I385">
            <v>0</v>
          </cell>
        </row>
        <row r="388">
          <cell r="D388">
            <v>2</v>
          </cell>
          <cell r="H388">
            <v>0</v>
          </cell>
          <cell r="I388">
            <v>0</v>
          </cell>
        </row>
        <row r="390">
          <cell r="D390">
            <v>4622</v>
          </cell>
          <cell r="H390">
            <v>0</v>
          </cell>
          <cell r="I390">
            <v>0</v>
          </cell>
        </row>
        <row r="391">
          <cell r="D391" t="str">
            <v>5511</v>
          </cell>
          <cell r="I391">
            <v>0</v>
          </cell>
        </row>
        <row r="392">
          <cell r="D392">
            <v>0</v>
          </cell>
          <cell r="H392">
            <v>188773</v>
          </cell>
          <cell r="I392">
            <v>588500</v>
          </cell>
        </row>
        <row r="393">
          <cell r="D393">
            <v>0</v>
          </cell>
          <cell r="H393">
            <v>5000</v>
          </cell>
          <cell r="I393">
            <v>406500</v>
          </cell>
        </row>
        <row r="394">
          <cell r="D394">
            <v>1</v>
          </cell>
          <cell r="H394">
            <v>5000</v>
          </cell>
          <cell r="I394">
            <v>406500</v>
          </cell>
        </row>
        <row r="396">
          <cell r="D396" t="str">
            <v>4261</v>
          </cell>
          <cell r="H396">
            <v>5000</v>
          </cell>
        </row>
        <row r="397">
          <cell r="D397">
            <v>5112</v>
          </cell>
          <cell r="I397">
            <v>400000</v>
          </cell>
        </row>
        <row r="398">
          <cell r="D398">
            <v>5113</v>
          </cell>
          <cell r="I398">
            <v>0</v>
          </cell>
        </row>
        <row r="399">
          <cell r="D399">
            <v>5129</v>
          </cell>
          <cell r="I399">
            <v>0</v>
          </cell>
        </row>
        <row r="400">
          <cell r="D400">
            <v>5134</v>
          </cell>
          <cell r="I400">
            <v>0</v>
          </cell>
        </row>
        <row r="401">
          <cell r="D401">
            <v>5134</v>
          </cell>
          <cell r="I401">
            <v>6500</v>
          </cell>
        </row>
        <row r="402">
          <cell r="D402" t="str">
            <v>5511</v>
          </cell>
          <cell r="I402">
            <v>0</v>
          </cell>
        </row>
        <row r="403">
          <cell r="D403">
            <v>0</v>
          </cell>
          <cell r="H403">
            <v>181073</v>
          </cell>
          <cell r="I403">
            <v>182000</v>
          </cell>
        </row>
        <row r="404">
          <cell r="D404">
            <v>1</v>
          </cell>
          <cell r="H404">
            <v>0</v>
          </cell>
          <cell r="I404">
            <v>1000</v>
          </cell>
        </row>
        <row r="406">
          <cell r="D406">
            <v>5113</v>
          </cell>
          <cell r="I406">
            <v>0</v>
          </cell>
        </row>
        <row r="407">
          <cell r="D407">
            <v>5132</v>
          </cell>
          <cell r="I407">
            <v>1000</v>
          </cell>
        </row>
        <row r="408">
          <cell r="D408">
            <v>5134</v>
          </cell>
          <cell r="I408">
            <v>0</v>
          </cell>
        </row>
        <row r="409">
          <cell r="D409">
            <v>2</v>
          </cell>
          <cell r="H409">
            <v>0</v>
          </cell>
          <cell r="I409">
            <v>0</v>
          </cell>
        </row>
        <row r="411">
          <cell r="H411">
            <v>0</v>
          </cell>
        </row>
        <row r="412">
          <cell r="D412">
            <v>3</v>
          </cell>
          <cell r="H412">
            <v>58573</v>
          </cell>
          <cell r="I412">
            <v>181000</v>
          </cell>
        </row>
        <row r="414">
          <cell r="D414">
            <v>4511</v>
          </cell>
          <cell r="H414">
            <v>58573</v>
          </cell>
        </row>
        <row r="415">
          <cell r="D415">
            <v>5113</v>
          </cell>
          <cell r="I415">
            <v>170000</v>
          </cell>
        </row>
        <row r="416">
          <cell r="D416">
            <v>5122</v>
          </cell>
          <cell r="I416">
            <v>6000</v>
          </cell>
        </row>
        <row r="417">
          <cell r="D417">
            <v>5134</v>
          </cell>
          <cell r="I417">
            <v>5000</v>
          </cell>
        </row>
        <row r="418">
          <cell r="D418">
            <v>4</v>
          </cell>
          <cell r="H418">
            <v>122500</v>
          </cell>
          <cell r="I418">
            <v>0</v>
          </cell>
        </row>
        <row r="420">
          <cell r="D420">
            <v>4216</v>
          </cell>
          <cell r="H420">
            <v>17000</v>
          </cell>
        </row>
        <row r="421">
          <cell r="D421">
            <v>4217</v>
          </cell>
          <cell r="H421">
            <v>500</v>
          </cell>
        </row>
        <row r="422">
          <cell r="D422" t="str">
            <v>4234</v>
          </cell>
          <cell r="H422">
            <v>10000</v>
          </cell>
        </row>
        <row r="423">
          <cell r="D423">
            <v>4237</v>
          </cell>
          <cell r="H423">
            <v>4500</v>
          </cell>
        </row>
        <row r="424">
          <cell r="D424" t="str">
            <v>4236</v>
          </cell>
          <cell r="H424">
            <v>1000</v>
          </cell>
        </row>
        <row r="425">
          <cell r="D425">
            <v>4239</v>
          </cell>
          <cell r="H425">
            <v>88000</v>
          </cell>
        </row>
        <row r="426">
          <cell r="D426">
            <v>4261</v>
          </cell>
          <cell r="H426">
            <v>1000</v>
          </cell>
        </row>
        <row r="427">
          <cell r="D427">
            <v>4269</v>
          </cell>
          <cell r="H427">
            <v>500</v>
          </cell>
        </row>
        <row r="428">
          <cell r="D428">
            <v>5</v>
          </cell>
          <cell r="H428">
            <v>0</v>
          </cell>
          <cell r="I428">
            <v>0</v>
          </cell>
        </row>
        <row r="431">
          <cell r="D431">
            <v>6</v>
          </cell>
          <cell r="H431">
            <v>0</v>
          </cell>
          <cell r="I431">
            <v>0</v>
          </cell>
        </row>
        <row r="434">
          <cell r="D434">
            <v>7</v>
          </cell>
          <cell r="H434">
            <v>0</v>
          </cell>
          <cell r="I434">
            <v>0</v>
          </cell>
        </row>
        <row r="436">
          <cell r="I436">
            <v>0</v>
          </cell>
        </row>
        <row r="437">
          <cell r="D437">
            <v>0</v>
          </cell>
          <cell r="H437">
            <v>0</v>
          </cell>
          <cell r="I437">
            <v>0</v>
          </cell>
        </row>
        <row r="438">
          <cell r="D438">
            <v>1</v>
          </cell>
          <cell r="H438">
            <v>0</v>
          </cell>
          <cell r="I438">
            <v>0</v>
          </cell>
        </row>
        <row r="441">
          <cell r="D441">
            <v>2</v>
          </cell>
          <cell r="H441">
            <v>0</v>
          </cell>
          <cell r="I441">
            <v>0</v>
          </cell>
        </row>
        <row r="444">
          <cell r="D444">
            <v>3</v>
          </cell>
          <cell r="H444">
            <v>0</v>
          </cell>
          <cell r="I444">
            <v>0</v>
          </cell>
        </row>
        <row r="447">
          <cell r="D447">
            <v>0</v>
          </cell>
          <cell r="H447">
            <v>2700</v>
          </cell>
          <cell r="I447">
            <v>0</v>
          </cell>
        </row>
        <row r="448">
          <cell r="D448">
            <v>1</v>
          </cell>
          <cell r="H448">
            <v>0</v>
          </cell>
          <cell r="I448">
            <v>0</v>
          </cell>
        </row>
        <row r="451">
          <cell r="D451">
            <v>2</v>
          </cell>
          <cell r="H451">
            <v>2700</v>
          </cell>
          <cell r="I451">
            <v>0</v>
          </cell>
        </row>
        <row r="453">
          <cell r="D453">
            <v>4819</v>
          </cell>
          <cell r="H453">
            <v>2700</v>
          </cell>
        </row>
        <row r="454">
          <cell r="D454">
            <v>3</v>
          </cell>
          <cell r="H454">
            <v>0</v>
          </cell>
          <cell r="I454">
            <v>0</v>
          </cell>
        </row>
        <row r="457">
          <cell r="D457">
            <v>0</v>
          </cell>
          <cell r="H457">
            <v>0</v>
          </cell>
          <cell r="I457">
            <v>0</v>
          </cell>
        </row>
        <row r="458">
          <cell r="D458">
            <v>1</v>
          </cell>
          <cell r="H458">
            <v>0</v>
          </cell>
          <cell r="I458">
            <v>0</v>
          </cell>
        </row>
        <row r="460">
          <cell r="H460">
            <v>0</v>
          </cell>
          <cell r="I460">
            <v>0</v>
          </cell>
        </row>
        <row r="461">
          <cell r="D461">
            <v>0</v>
          </cell>
          <cell r="H461">
            <v>0</v>
          </cell>
          <cell r="I461">
            <v>0</v>
          </cell>
        </row>
        <row r="462">
          <cell r="D462">
            <v>1</v>
          </cell>
          <cell r="H462">
            <v>0</v>
          </cell>
          <cell r="I462">
            <v>0</v>
          </cell>
        </row>
        <row r="464">
          <cell r="D464">
            <v>5112</v>
          </cell>
          <cell r="I464">
            <v>0</v>
          </cell>
        </row>
        <row r="465">
          <cell r="D465">
            <v>0</v>
          </cell>
          <cell r="H465">
            <v>228776.4</v>
          </cell>
          <cell r="I465">
            <v>16946.5</v>
          </cell>
        </row>
        <row r="466">
          <cell r="D466">
            <v>0</v>
          </cell>
          <cell r="H466">
            <v>182680.4</v>
          </cell>
          <cell r="I466">
            <v>11700</v>
          </cell>
        </row>
        <row r="467">
          <cell r="D467">
            <v>1</v>
          </cell>
          <cell r="H467">
            <v>182680.4</v>
          </cell>
          <cell r="I467">
            <v>11700</v>
          </cell>
        </row>
        <row r="469">
          <cell r="D469">
            <v>4511</v>
          </cell>
          <cell r="H469">
            <v>182680.4</v>
          </cell>
        </row>
        <row r="470">
          <cell r="D470">
            <v>5113</v>
          </cell>
          <cell r="H470">
            <v>0</v>
          </cell>
          <cell r="I470">
            <v>0</v>
          </cell>
        </row>
        <row r="471">
          <cell r="D471">
            <v>5122</v>
          </cell>
          <cell r="H471">
            <v>0</v>
          </cell>
          <cell r="I471">
            <v>6700</v>
          </cell>
        </row>
        <row r="472">
          <cell r="D472">
            <v>5129</v>
          </cell>
          <cell r="I472">
            <v>2000</v>
          </cell>
        </row>
        <row r="473">
          <cell r="D473">
            <v>5134</v>
          </cell>
          <cell r="I473">
            <v>3000</v>
          </cell>
        </row>
        <row r="474">
          <cell r="D474">
            <v>5511</v>
          </cell>
          <cell r="I474">
            <v>0</v>
          </cell>
        </row>
        <row r="475">
          <cell r="D475">
            <v>2</v>
          </cell>
          <cell r="H475">
            <v>0</v>
          </cell>
          <cell r="I475" t="str">
            <v xml:space="preserve"> </v>
          </cell>
        </row>
        <row r="478">
          <cell r="D478">
            <v>0</v>
          </cell>
          <cell r="H478">
            <v>1761</v>
          </cell>
          <cell r="I478">
            <v>2746.5</v>
          </cell>
        </row>
        <row r="479">
          <cell r="D479">
            <v>1</v>
          </cell>
          <cell r="H479">
            <v>0</v>
          </cell>
          <cell r="I479">
            <v>0</v>
          </cell>
        </row>
        <row r="482">
          <cell r="D482">
            <v>2</v>
          </cell>
          <cell r="H482">
            <v>1761</v>
          </cell>
          <cell r="I482">
            <v>2746.5</v>
          </cell>
        </row>
        <row r="484">
          <cell r="D484" t="str">
            <v>4637</v>
          </cell>
          <cell r="H484">
            <v>1761</v>
          </cell>
        </row>
        <row r="485">
          <cell r="D485" t="str">
            <v>4638</v>
          </cell>
          <cell r="H485">
            <v>0</v>
          </cell>
          <cell r="I485">
            <v>0</v>
          </cell>
        </row>
        <row r="486">
          <cell r="D486" t="str">
            <v>5113</v>
          </cell>
          <cell r="I486">
            <v>2246.5</v>
          </cell>
        </row>
        <row r="487">
          <cell r="D487">
            <v>5134</v>
          </cell>
          <cell r="H487">
            <v>0</v>
          </cell>
          <cell r="I487">
            <v>500</v>
          </cell>
        </row>
        <row r="488">
          <cell r="D488">
            <v>0</v>
          </cell>
          <cell r="H488">
            <v>0</v>
          </cell>
          <cell r="I488">
            <v>0</v>
          </cell>
        </row>
        <row r="489">
          <cell r="D489">
            <v>1</v>
          </cell>
          <cell r="H489">
            <v>0</v>
          </cell>
          <cell r="I489">
            <v>0</v>
          </cell>
        </row>
        <row r="492">
          <cell r="D492">
            <v>2</v>
          </cell>
          <cell r="H492">
            <v>0</v>
          </cell>
          <cell r="I492">
            <v>0</v>
          </cell>
        </row>
        <row r="495">
          <cell r="D495">
            <v>0</v>
          </cell>
          <cell r="H495">
            <v>0</v>
          </cell>
          <cell r="I495">
            <v>0</v>
          </cell>
        </row>
        <row r="496">
          <cell r="D496">
            <v>1</v>
          </cell>
          <cell r="H496">
            <v>0</v>
          </cell>
          <cell r="I496">
            <v>0</v>
          </cell>
        </row>
        <row r="498">
          <cell r="H498">
            <v>0</v>
          </cell>
        </row>
        <row r="499">
          <cell r="D499">
            <v>2</v>
          </cell>
          <cell r="H499">
            <v>0</v>
          </cell>
          <cell r="I499">
            <v>0</v>
          </cell>
        </row>
        <row r="501">
          <cell r="H501">
            <v>0</v>
          </cell>
          <cell r="I501">
            <v>0</v>
          </cell>
        </row>
        <row r="502">
          <cell r="D502">
            <v>0</v>
          </cell>
          <cell r="H502">
            <v>44335</v>
          </cell>
          <cell r="I502">
            <v>2500</v>
          </cell>
        </row>
        <row r="503">
          <cell r="D503">
            <v>1</v>
          </cell>
          <cell r="H503">
            <v>44335</v>
          </cell>
          <cell r="I503">
            <v>2500</v>
          </cell>
        </row>
        <row r="505">
          <cell r="D505">
            <v>4511</v>
          </cell>
          <cell r="H505">
            <v>44335</v>
          </cell>
        </row>
        <row r="506">
          <cell r="D506">
            <v>5112</v>
          </cell>
          <cell r="I506">
            <v>0</v>
          </cell>
        </row>
        <row r="507">
          <cell r="D507">
            <v>5113</v>
          </cell>
        </row>
        <row r="508">
          <cell r="D508">
            <v>5122</v>
          </cell>
          <cell r="H508">
            <v>0</v>
          </cell>
          <cell r="I508">
            <v>1500</v>
          </cell>
        </row>
        <row r="509">
          <cell r="D509">
            <v>5129</v>
          </cell>
          <cell r="H509">
            <v>0</v>
          </cell>
          <cell r="I509">
            <v>1000</v>
          </cell>
        </row>
        <row r="510">
          <cell r="D510">
            <v>2</v>
          </cell>
          <cell r="H510">
            <v>0</v>
          </cell>
          <cell r="I510">
            <v>0</v>
          </cell>
        </row>
        <row r="513">
          <cell r="D513">
            <v>0</v>
          </cell>
          <cell r="H513">
            <v>0</v>
          </cell>
          <cell r="I513">
            <v>0</v>
          </cell>
        </row>
        <row r="514">
          <cell r="D514">
            <v>1</v>
          </cell>
          <cell r="H514">
            <v>0</v>
          </cell>
          <cell r="I514">
            <v>0</v>
          </cell>
        </row>
        <row r="516">
          <cell r="H516">
            <v>0</v>
          </cell>
          <cell r="I516">
            <v>0</v>
          </cell>
        </row>
        <row r="517">
          <cell r="D517">
            <v>0</v>
          </cell>
          <cell r="H517">
            <v>0</v>
          </cell>
          <cell r="I517">
            <v>0</v>
          </cell>
        </row>
        <row r="518">
          <cell r="D518">
            <v>1</v>
          </cell>
          <cell r="H518">
            <v>0</v>
          </cell>
          <cell r="I518">
            <v>0</v>
          </cell>
        </row>
        <row r="521">
          <cell r="D521">
            <v>0</v>
          </cell>
          <cell r="H521">
            <v>0</v>
          </cell>
          <cell r="I521">
            <v>0</v>
          </cell>
        </row>
        <row r="522">
          <cell r="D522">
            <v>1</v>
          </cell>
          <cell r="H522">
            <v>0</v>
          </cell>
          <cell r="I522">
            <v>0</v>
          </cell>
        </row>
        <row r="524">
          <cell r="H524">
            <v>0</v>
          </cell>
          <cell r="I524">
            <v>0</v>
          </cell>
        </row>
        <row r="525">
          <cell r="D525">
            <v>0</v>
          </cell>
          <cell r="H525">
            <v>11700</v>
          </cell>
        </row>
        <row r="526">
          <cell r="D526">
            <v>0</v>
          </cell>
          <cell r="H526">
            <v>0</v>
          </cell>
          <cell r="I526">
            <v>0</v>
          </cell>
        </row>
        <row r="527">
          <cell r="D527">
            <v>1</v>
          </cell>
          <cell r="H527">
            <v>0</v>
          </cell>
          <cell r="I527">
            <v>0</v>
          </cell>
        </row>
        <row r="530">
          <cell r="D530">
            <v>2</v>
          </cell>
          <cell r="H530">
            <v>0</v>
          </cell>
          <cell r="I530">
            <v>0</v>
          </cell>
        </row>
        <row r="533">
          <cell r="D533">
            <v>0</v>
          </cell>
          <cell r="H533">
            <v>0</v>
          </cell>
          <cell r="I533">
            <v>0</v>
          </cell>
        </row>
        <row r="534">
          <cell r="D534">
            <v>1</v>
          </cell>
          <cell r="H534">
            <v>0</v>
          </cell>
          <cell r="I534">
            <v>0</v>
          </cell>
        </row>
        <row r="537">
          <cell r="D537">
            <v>0</v>
          </cell>
          <cell r="H537">
            <v>0</v>
          </cell>
          <cell r="I537">
            <v>0</v>
          </cell>
        </row>
        <row r="538">
          <cell r="D538">
            <v>1</v>
          </cell>
        </row>
        <row r="539">
          <cell r="D539">
            <v>0</v>
          </cell>
          <cell r="H539">
            <v>0</v>
          </cell>
          <cell r="I539">
            <v>0</v>
          </cell>
        </row>
        <row r="540">
          <cell r="D540">
            <v>1</v>
          </cell>
          <cell r="H540">
            <v>0</v>
          </cell>
          <cell r="I540">
            <v>0</v>
          </cell>
        </row>
        <row r="543">
          <cell r="D543">
            <v>0</v>
          </cell>
          <cell r="H543">
            <v>0</v>
          </cell>
          <cell r="I543">
            <v>0</v>
          </cell>
        </row>
        <row r="544">
          <cell r="D544">
            <v>1</v>
          </cell>
          <cell r="H544">
            <v>0</v>
          </cell>
          <cell r="I544">
            <v>0</v>
          </cell>
        </row>
        <row r="547">
          <cell r="D547">
            <v>0</v>
          </cell>
          <cell r="H547">
            <v>0</v>
          </cell>
          <cell r="I547">
            <v>0</v>
          </cell>
        </row>
        <row r="548">
          <cell r="D548">
            <v>1</v>
          </cell>
          <cell r="H548">
            <v>0</v>
          </cell>
          <cell r="I548">
            <v>0</v>
          </cell>
        </row>
        <row r="551">
          <cell r="D551">
            <v>0</v>
          </cell>
          <cell r="H551">
            <v>11700</v>
          </cell>
          <cell r="I551">
            <v>0</v>
          </cell>
        </row>
        <row r="552">
          <cell r="D552">
            <v>1</v>
          </cell>
          <cell r="H552">
            <v>11700</v>
          </cell>
          <cell r="I552">
            <v>0</v>
          </cell>
        </row>
        <row r="554">
          <cell r="D554">
            <v>4727</v>
          </cell>
          <cell r="H554">
            <v>4200</v>
          </cell>
        </row>
        <row r="555">
          <cell r="D555">
            <v>4729</v>
          </cell>
          <cell r="H555">
            <v>7500</v>
          </cell>
        </row>
        <row r="556">
          <cell r="D556">
            <v>0</v>
          </cell>
          <cell r="H556">
            <v>0</v>
          </cell>
          <cell r="I556">
            <v>0</v>
          </cell>
        </row>
        <row r="557">
          <cell r="D557">
            <v>1</v>
          </cell>
          <cell r="H557">
            <v>0</v>
          </cell>
          <cell r="I557">
            <v>0</v>
          </cell>
        </row>
        <row r="558">
          <cell r="D558">
            <v>0</v>
          </cell>
          <cell r="H558">
            <v>0</v>
          </cell>
          <cell r="I558">
            <v>0</v>
          </cell>
        </row>
        <row r="559">
          <cell r="D559">
            <v>1</v>
          </cell>
          <cell r="H559">
            <v>0</v>
          </cell>
          <cell r="I559">
            <v>0</v>
          </cell>
        </row>
        <row r="562">
          <cell r="D562">
            <v>2</v>
          </cell>
          <cell r="H562">
            <v>0</v>
          </cell>
          <cell r="I562">
            <v>0</v>
          </cell>
        </row>
        <row r="565">
          <cell r="D565">
            <v>0</v>
          </cell>
          <cell r="H565">
            <v>88155.3</v>
          </cell>
          <cell r="I565">
            <v>0</v>
          </cell>
        </row>
        <row r="566">
          <cell r="D566">
            <v>0</v>
          </cell>
          <cell r="H566">
            <v>88155.3</v>
          </cell>
          <cell r="I566">
            <v>0</v>
          </cell>
        </row>
        <row r="567">
          <cell r="D567">
            <v>2</v>
          </cell>
          <cell r="H567">
            <v>88155.3</v>
          </cell>
          <cell r="I567">
            <v>0</v>
          </cell>
        </row>
        <row r="569">
          <cell r="D569">
            <v>4891</v>
          </cell>
          <cell r="H569">
            <v>88155.3</v>
          </cell>
          <cell r="I569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6"/>
  <sheetViews>
    <sheetView tabSelected="1" workbookViewId="0">
      <selection activeCell="G9" sqref="G9"/>
    </sheetView>
  </sheetViews>
  <sheetFormatPr defaultRowHeight="17.25" x14ac:dyDescent="0.3"/>
  <cols>
    <col min="1" max="1" width="5.140625" style="53" customWidth="1"/>
    <col min="2" max="2" width="5.28515625" style="93" customWidth="1"/>
    <col min="3" max="3" width="4.5703125" style="94" customWidth="1"/>
    <col min="4" max="4" width="4.42578125" style="95" customWidth="1"/>
    <col min="5" max="5" width="48.5703125" style="89" customWidth="1"/>
    <col min="6" max="6" width="13.28515625" style="57" hidden="1" customWidth="1"/>
    <col min="7" max="7" width="11.5703125" style="52" customWidth="1"/>
    <col min="8" max="8" width="11.42578125" style="52" customWidth="1"/>
    <col min="9" max="9" width="12.7109375" style="52" bestFit="1" customWidth="1"/>
    <col min="10" max="256" width="9.140625" style="52"/>
    <col min="257" max="257" width="5.140625" style="52" customWidth="1"/>
    <col min="258" max="258" width="5.28515625" style="52" customWidth="1"/>
    <col min="259" max="259" width="4.5703125" style="52" customWidth="1"/>
    <col min="260" max="260" width="4.42578125" style="52" customWidth="1"/>
    <col min="261" max="261" width="48.5703125" style="52" customWidth="1"/>
    <col min="262" max="262" width="0" style="52" hidden="1" customWidth="1"/>
    <col min="263" max="263" width="11.5703125" style="52" customWidth="1"/>
    <col min="264" max="264" width="11.42578125" style="52" customWidth="1"/>
    <col min="265" max="265" width="12.7109375" style="52" bestFit="1" customWidth="1"/>
    <col min="266" max="512" width="9.140625" style="52"/>
    <col min="513" max="513" width="5.140625" style="52" customWidth="1"/>
    <col min="514" max="514" width="5.28515625" style="52" customWidth="1"/>
    <col min="515" max="515" width="4.5703125" style="52" customWidth="1"/>
    <col min="516" max="516" width="4.42578125" style="52" customWidth="1"/>
    <col min="517" max="517" width="48.5703125" style="52" customWidth="1"/>
    <col min="518" max="518" width="0" style="52" hidden="1" customWidth="1"/>
    <col min="519" max="519" width="11.5703125" style="52" customWidth="1"/>
    <col min="520" max="520" width="11.42578125" style="52" customWidth="1"/>
    <col min="521" max="521" width="12.7109375" style="52" bestFit="1" customWidth="1"/>
    <col min="522" max="768" width="9.140625" style="52"/>
    <col min="769" max="769" width="5.140625" style="52" customWidth="1"/>
    <col min="770" max="770" width="5.28515625" style="52" customWidth="1"/>
    <col min="771" max="771" width="4.5703125" style="52" customWidth="1"/>
    <col min="772" max="772" width="4.42578125" style="52" customWidth="1"/>
    <col min="773" max="773" width="48.5703125" style="52" customWidth="1"/>
    <col min="774" max="774" width="0" style="52" hidden="1" customWidth="1"/>
    <col min="775" max="775" width="11.5703125" style="52" customWidth="1"/>
    <col min="776" max="776" width="11.42578125" style="52" customWidth="1"/>
    <col min="777" max="777" width="12.7109375" style="52" bestFit="1" customWidth="1"/>
    <col min="778" max="1024" width="9.140625" style="52"/>
    <col min="1025" max="1025" width="5.140625" style="52" customWidth="1"/>
    <col min="1026" max="1026" width="5.28515625" style="52" customWidth="1"/>
    <col min="1027" max="1027" width="4.5703125" style="52" customWidth="1"/>
    <col min="1028" max="1028" width="4.42578125" style="52" customWidth="1"/>
    <col min="1029" max="1029" width="48.5703125" style="52" customWidth="1"/>
    <col min="1030" max="1030" width="0" style="52" hidden="1" customWidth="1"/>
    <col min="1031" max="1031" width="11.5703125" style="52" customWidth="1"/>
    <col min="1032" max="1032" width="11.42578125" style="52" customWidth="1"/>
    <col min="1033" max="1033" width="12.7109375" style="52" bestFit="1" customWidth="1"/>
    <col min="1034" max="1280" width="9.140625" style="52"/>
    <col min="1281" max="1281" width="5.140625" style="52" customWidth="1"/>
    <col min="1282" max="1282" width="5.28515625" style="52" customWidth="1"/>
    <col min="1283" max="1283" width="4.5703125" style="52" customWidth="1"/>
    <col min="1284" max="1284" width="4.42578125" style="52" customWidth="1"/>
    <col min="1285" max="1285" width="48.5703125" style="52" customWidth="1"/>
    <col min="1286" max="1286" width="0" style="52" hidden="1" customWidth="1"/>
    <col min="1287" max="1287" width="11.5703125" style="52" customWidth="1"/>
    <col min="1288" max="1288" width="11.42578125" style="52" customWidth="1"/>
    <col min="1289" max="1289" width="12.7109375" style="52" bestFit="1" customWidth="1"/>
    <col min="1290" max="1536" width="9.140625" style="52"/>
    <col min="1537" max="1537" width="5.140625" style="52" customWidth="1"/>
    <col min="1538" max="1538" width="5.28515625" style="52" customWidth="1"/>
    <col min="1539" max="1539" width="4.5703125" style="52" customWidth="1"/>
    <col min="1540" max="1540" width="4.42578125" style="52" customWidth="1"/>
    <col min="1541" max="1541" width="48.5703125" style="52" customWidth="1"/>
    <col min="1542" max="1542" width="0" style="52" hidden="1" customWidth="1"/>
    <col min="1543" max="1543" width="11.5703125" style="52" customWidth="1"/>
    <col min="1544" max="1544" width="11.42578125" style="52" customWidth="1"/>
    <col min="1545" max="1545" width="12.7109375" style="52" bestFit="1" customWidth="1"/>
    <col min="1546" max="1792" width="9.140625" style="52"/>
    <col min="1793" max="1793" width="5.140625" style="52" customWidth="1"/>
    <col min="1794" max="1794" width="5.28515625" style="52" customWidth="1"/>
    <col min="1795" max="1795" width="4.5703125" style="52" customWidth="1"/>
    <col min="1796" max="1796" width="4.42578125" style="52" customWidth="1"/>
    <col min="1797" max="1797" width="48.5703125" style="52" customWidth="1"/>
    <col min="1798" max="1798" width="0" style="52" hidden="1" customWidth="1"/>
    <col min="1799" max="1799" width="11.5703125" style="52" customWidth="1"/>
    <col min="1800" max="1800" width="11.42578125" style="52" customWidth="1"/>
    <col min="1801" max="1801" width="12.7109375" style="52" bestFit="1" customWidth="1"/>
    <col min="1802" max="2048" width="9.140625" style="52"/>
    <col min="2049" max="2049" width="5.140625" style="52" customWidth="1"/>
    <col min="2050" max="2050" width="5.28515625" style="52" customWidth="1"/>
    <col min="2051" max="2051" width="4.5703125" style="52" customWidth="1"/>
    <col min="2052" max="2052" width="4.42578125" style="52" customWidth="1"/>
    <col min="2053" max="2053" width="48.5703125" style="52" customWidth="1"/>
    <col min="2054" max="2054" width="0" style="52" hidden="1" customWidth="1"/>
    <col min="2055" max="2055" width="11.5703125" style="52" customWidth="1"/>
    <col min="2056" max="2056" width="11.42578125" style="52" customWidth="1"/>
    <col min="2057" max="2057" width="12.7109375" style="52" bestFit="1" customWidth="1"/>
    <col min="2058" max="2304" width="9.140625" style="52"/>
    <col min="2305" max="2305" width="5.140625" style="52" customWidth="1"/>
    <col min="2306" max="2306" width="5.28515625" style="52" customWidth="1"/>
    <col min="2307" max="2307" width="4.5703125" style="52" customWidth="1"/>
    <col min="2308" max="2308" width="4.42578125" style="52" customWidth="1"/>
    <col min="2309" max="2309" width="48.5703125" style="52" customWidth="1"/>
    <col min="2310" max="2310" width="0" style="52" hidden="1" customWidth="1"/>
    <col min="2311" max="2311" width="11.5703125" style="52" customWidth="1"/>
    <col min="2312" max="2312" width="11.42578125" style="52" customWidth="1"/>
    <col min="2313" max="2313" width="12.7109375" style="52" bestFit="1" customWidth="1"/>
    <col min="2314" max="2560" width="9.140625" style="52"/>
    <col min="2561" max="2561" width="5.140625" style="52" customWidth="1"/>
    <col min="2562" max="2562" width="5.28515625" style="52" customWidth="1"/>
    <col min="2563" max="2563" width="4.5703125" style="52" customWidth="1"/>
    <col min="2564" max="2564" width="4.42578125" style="52" customWidth="1"/>
    <col min="2565" max="2565" width="48.5703125" style="52" customWidth="1"/>
    <col min="2566" max="2566" width="0" style="52" hidden="1" customWidth="1"/>
    <col min="2567" max="2567" width="11.5703125" style="52" customWidth="1"/>
    <col min="2568" max="2568" width="11.42578125" style="52" customWidth="1"/>
    <col min="2569" max="2569" width="12.7109375" style="52" bestFit="1" customWidth="1"/>
    <col min="2570" max="2816" width="9.140625" style="52"/>
    <col min="2817" max="2817" width="5.140625" style="52" customWidth="1"/>
    <col min="2818" max="2818" width="5.28515625" style="52" customWidth="1"/>
    <col min="2819" max="2819" width="4.5703125" style="52" customWidth="1"/>
    <col min="2820" max="2820" width="4.42578125" style="52" customWidth="1"/>
    <col min="2821" max="2821" width="48.5703125" style="52" customWidth="1"/>
    <col min="2822" max="2822" width="0" style="52" hidden="1" customWidth="1"/>
    <col min="2823" max="2823" width="11.5703125" style="52" customWidth="1"/>
    <col min="2824" max="2824" width="11.42578125" style="52" customWidth="1"/>
    <col min="2825" max="2825" width="12.7109375" style="52" bestFit="1" customWidth="1"/>
    <col min="2826" max="3072" width="9.140625" style="52"/>
    <col min="3073" max="3073" width="5.140625" style="52" customWidth="1"/>
    <col min="3074" max="3074" width="5.28515625" style="52" customWidth="1"/>
    <col min="3075" max="3075" width="4.5703125" style="52" customWidth="1"/>
    <col min="3076" max="3076" width="4.42578125" style="52" customWidth="1"/>
    <col min="3077" max="3077" width="48.5703125" style="52" customWidth="1"/>
    <col min="3078" max="3078" width="0" style="52" hidden="1" customWidth="1"/>
    <col min="3079" max="3079" width="11.5703125" style="52" customWidth="1"/>
    <col min="3080" max="3080" width="11.42578125" style="52" customWidth="1"/>
    <col min="3081" max="3081" width="12.7109375" style="52" bestFit="1" customWidth="1"/>
    <col min="3082" max="3328" width="9.140625" style="52"/>
    <col min="3329" max="3329" width="5.140625" style="52" customWidth="1"/>
    <col min="3330" max="3330" width="5.28515625" style="52" customWidth="1"/>
    <col min="3331" max="3331" width="4.5703125" style="52" customWidth="1"/>
    <col min="3332" max="3332" width="4.42578125" style="52" customWidth="1"/>
    <col min="3333" max="3333" width="48.5703125" style="52" customWidth="1"/>
    <col min="3334" max="3334" width="0" style="52" hidden="1" customWidth="1"/>
    <col min="3335" max="3335" width="11.5703125" style="52" customWidth="1"/>
    <col min="3336" max="3336" width="11.42578125" style="52" customWidth="1"/>
    <col min="3337" max="3337" width="12.7109375" style="52" bestFit="1" customWidth="1"/>
    <col min="3338" max="3584" width="9.140625" style="52"/>
    <col min="3585" max="3585" width="5.140625" style="52" customWidth="1"/>
    <col min="3586" max="3586" width="5.28515625" style="52" customWidth="1"/>
    <col min="3587" max="3587" width="4.5703125" style="52" customWidth="1"/>
    <col min="3588" max="3588" width="4.42578125" style="52" customWidth="1"/>
    <col min="3589" max="3589" width="48.5703125" style="52" customWidth="1"/>
    <col min="3590" max="3590" width="0" style="52" hidden="1" customWidth="1"/>
    <col min="3591" max="3591" width="11.5703125" style="52" customWidth="1"/>
    <col min="3592" max="3592" width="11.42578125" style="52" customWidth="1"/>
    <col min="3593" max="3593" width="12.7109375" style="52" bestFit="1" customWidth="1"/>
    <col min="3594" max="3840" width="9.140625" style="52"/>
    <col min="3841" max="3841" width="5.140625" style="52" customWidth="1"/>
    <col min="3842" max="3842" width="5.28515625" style="52" customWidth="1"/>
    <col min="3843" max="3843" width="4.5703125" style="52" customWidth="1"/>
    <col min="3844" max="3844" width="4.42578125" style="52" customWidth="1"/>
    <col min="3845" max="3845" width="48.5703125" style="52" customWidth="1"/>
    <col min="3846" max="3846" width="0" style="52" hidden="1" customWidth="1"/>
    <col min="3847" max="3847" width="11.5703125" style="52" customWidth="1"/>
    <col min="3848" max="3848" width="11.42578125" style="52" customWidth="1"/>
    <col min="3849" max="3849" width="12.7109375" style="52" bestFit="1" customWidth="1"/>
    <col min="3850" max="4096" width="9.140625" style="52"/>
    <col min="4097" max="4097" width="5.140625" style="52" customWidth="1"/>
    <col min="4098" max="4098" width="5.28515625" style="52" customWidth="1"/>
    <col min="4099" max="4099" width="4.5703125" style="52" customWidth="1"/>
    <col min="4100" max="4100" width="4.42578125" style="52" customWidth="1"/>
    <col min="4101" max="4101" width="48.5703125" style="52" customWidth="1"/>
    <col min="4102" max="4102" width="0" style="52" hidden="1" customWidth="1"/>
    <col min="4103" max="4103" width="11.5703125" style="52" customWidth="1"/>
    <col min="4104" max="4104" width="11.42578125" style="52" customWidth="1"/>
    <col min="4105" max="4105" width="12.7109375" style="52" bestFit="1" customWidth="1"/>
    <col min="4106" max="4352" width="9.140625" style="52"/>
    <col min="4353" max="4353" width="5.140625" style="52" customWidth="1"/>
    <col min="4354" max="4354" width="5.28515625" style="52" customWidth="1"/>
    <col min="4355" max="4355" width="4.5703125" style="52" customWidth="1"/>
    <col min="4356" max="4356" width="4.42578125" style="52" customWidth="1"/>
    <col min="4357" max="4357" width="48.5703125" style="52" customWidth="1"/>
    <col min="4358" max="4358" width="0" style="52" hidden="1" customWidth="1"/>
    <col min="4359" max="4359" width="11.5703125" style="52" customWidth="1"/>
    <col min="4360" max="4360" width="11.42578125" style="52" customWidth="1"/>
    <col min="4361" max="4361" width="12.7109375" style="52" bestFit="1" customWidth="1"/>
    <col min="4362" max="4608" width="9.140625" style="52"/>
    <col min="4609" max="4609" width="5.140625" style="52" customWidth="1"/>
    <col min="4610" max="4610" width="5.28515625" style="52" customWidth="1"/>
    <col min="4611" max="4611" width="4.5703125" style="52" customWidth="1"/>
    <col min="4612" max="4612" width="4.42578125" style="52" customWidth="1"/>
    <col min="4613" max="4613" width="48.5703125" style="52" customWidth="1"/>
    <col min="4614" max="4614" width="0" style="52" hidden="1" customWidth="1"/>
    <col min="4615" max="4615" width="11.5703125" style="52" customWidth="1"/>
    <col min="4616" max="4616" width="11.42578125" style="52" customWidth="1"/>
    <col min="4617" max="4617" width="12.7109375" style="52" bestFit="1" customWidth="1"/>
    <col min="4618" max="4864" width="9.140625" style="52"/>
    <col min="4865" max="4865" width="5.140625" style="52" customWidth="1"/>
    <col min="4866" max="4866" width="5.28515625" style="52" customWidth="1"/>
    <col min="4867" max="4867" width="4.5703125" style="52" customWidth="1"/>
    <col min="4868" max="4868" width="4.42578125" style="52" customWidth="1"/>
    <col min="4869" max="4869" width="48.5703125" style="52" customWidth="1"/>
    <col min="4870" max="4870" width="0" style="52" hidden="1" customWidth="1"/>
    <col min="4871" max="4871" width="11.5703125" style="52" customWidth="1"/>
    <col min="4872" max="4872" width="11.42578125" style="52" customWidth="1"/>
    <col min="4873" max="4873" width="12.7109375" style="52" bestFit="1" customWidth="1"/>
    <col min="4874" max="5120" width="9.140625" style="52"/>
    <col min="5121" max="5121" width="5.140625" style="52" customWidth="1"/>
    <col min="5122" max="5122" width="5.28515625" style="52" customWidth="1"/>
    <col min="5123" max="5123" width="4.5703125" style="52" customWidth="1"/>
    <col min="5124" max="5124" width="4.42578125" style="52" customWidth="1"/>
    <col min="5125" max="5125" width="48.5703125" style="52" customWidth="1"/>
    <col min="5126" max="5126" width="0" style="52" hidden="1" customWidth="1"/>
    <col min="5127" max="5127" width="11.5703125" style="52" customWidth="1"/>
    <col min="5128" max="5128" width="11.42578125" style="52" customWidth="1"/>
    <col min="5129" max="5129" width="12.7109375" style="52" bestFit="1" customWidth="1"/>
    <col min="5130" max="5376" width="9.140625" style="52"/>
    <col min="5377" max="5377" width="5.140625" style="52" customWidth="1"/>
    <col min="5378" max="5378" width="5.28515625" style="52" customWidth="1"/>
    <col min="5379" max="5379" width="4.5703125" style="52" customWidth="1"/>
    <col min="5380" max="5380" width="4.42578125" style="52" customWidth="1"/>
    <col min="5381" max="5381" width="48.5703125" style="52" customWidth="1"/>
    <col min="5382" max="5382" width="0" style="52" hidden="1" customWidth="1"/>
    <col min="5383" max="5383" width="11.5703125" style="52" customWidth="1"/>
    <col min="5384" max="5384" width="11.42578125" style="52" customWidth="1"/>
    <col min="5385" max="5385" width="12.7109375" style="52" bestFit="1" customWidth="1"/>
    <col min="5386" max="5632" width="9.140625" style="52"/>
    <col min="5633" max="5633" width="5.140625" style="52" customWidth="1"/>
    <col min="5634" max="5634" width="5.28515625" style="52" customWidth="1"/>
    <col min="5635" max="5635" width="4.5703125" style="52" customWidth="1"/>
    <col min="5636" max="5636" width="4.42578125" style="52" customWidth="1"/>
    <col min="5637" max="5637" width="48.5703125" style="52" customWidth="1"/>
    <col min="5638" max="5638" width="0" style="52" hidden="1" customWidth="1"/>
    <col min="5639" max="5639" width="11.5703125" style="52" customWidth="1"/>
    <col min="5640" max="5640" width="11.42578125" style="52" customWidth="1"/>
    <col min="5641" max="5641" width="12.7109375" style="52" bestFit="1" customWidth="1"/>
    <col min="5642" max="5888" width="9.140625" style="52"/>
    <col min="5889" max="5889" width="5.140625" style="52" customWidth="1"/>
    <col min="5890" max="5890" width="5.28515625" style="52" customWidth="1"/>
    <col min="5891" max="5891" width="4.5703125" style="52" customWidth="1"/>
    <col min="5892" max="5892" width="4.42578125" style="52" customWidth="1"/>
    <col min="5893" max="5893" width="48.5703125" style="52" customWidth="1"/>
    <col min="5894" max="5894" width="0" style="52" hidden="1" customWidth="1"/>
    <col min="5895" max="5895" width="11.5703125" style="52" customWidth="1"/>
    <col min="5896" max="5896" width="11.42578125" style="52" customWidth="1"/>
    <col min="5897" max="5897" width="12.7109375" style="52" bestFit="1" customWidth="1"/>
    <col min="5898" max="6144" width="9.140625" style="52"/>
    <col min="6145" max="6145" width="5.140625" style="52" customWidth="1"/>
    <col min="6146" max="6146" width="5.28515625" style="52" customWidth="1"/>
    <col min="6147" max="6147" width="4.5703125" style="52" customWidth="1"/>
    <col min="6148" max="6148" width="4.42578125" style="52" customWidth="1"/>
    <col min="6149" max="6149" width="48.5703125" style="52" customWidth="1"/>
    <col min="6150" max="6150" width="0" style="52" hidden="1" customWidth="1"/>
    <col min="6151" max="6151" width="11.5703125" style="52" customWidth="1"/>
    <col min="6152" max="6152" width="11.42578125" style="52" customWidth="1"/>
    <col min="6153" max="6153" width="12.7109375" style="52" bestFit="1" customWidth="1"/>
    <col min="6154" max="6400" width="9.140625" style="52"/>
    <col min="6401" max="6401" width="5.140625" style="52" customWidth="1"/>
    <col min="6402" max="6402" width="5.28515625" style="52" customWidth="1"/>
    <col min="6403" max="6403" width="4.5703125" style="52" customWidth="1"/>
    <col min="6404" max="6404" width="4.42578125" style="52" customWidth="1"/>
    <col min="6405" max="6405" width="48.5703125" style="52" customWidth="1"/>
    <col min="6406" max="6406" width="0" style="52" hidden="1" customWidth="1"/>
    <col min="6407" max="6407" width="11.5703125" style="52" customWidth="1"/>
    <col min="6408" max="6408" width="11.42578125" style="52" customWidth="1"/>
    <col min="6409" max="6409" width="12.7109375" style="52" bestFit="1" customWidth="1"/>
    <col min="6410" max="6656" width="9.140625" style="52"/>
    <col min="6657" max="6657" width="5.140625" style="52" customWidth="1"/>
    <col min="6658" max="6658" width="5.28515625" style="52" customWidth="1"/>
    <col min="6659" max="6659" width="4.5703125" style="52" customWidth="1"/>
    <col min="6660" max="6660" width="4.42578125" style="52" customWidth="1"/>
    <col min="6661" max="6661" width="48.5703125" style="52" customWidth="1"/>
    <col min="6662" max="6662" width="0" style="52" hidden="1" customWidth="1"/>
    <col min="6663" max="6663" width="11.5703125" style="52" customWidth="1"/>
    <col min="6664" max="6664" width="11.42578125" style="52" customWidth="1"/>
    <col min="6665" max="6665" width="12.7109375" style="52" bestFit="1" customWidth="1"/>
    <col min="6666" max="6912" width="9.140625" style="52"/>
    <col min="6913" max="6913" width="5.140625" style="52" customWidth="1"/>
    <col min="6914" max="6914" width="5.28515625" style="52" customWidth="1"/>
    <col min="6915" max="6915" width="4.5703125" style="52" customWidth="1"/>
    <col min="6916" max="6916" width="4.42578125" style="52" customWidth="1"/>
    <col min="6917" max="6917" width="48.5703125" style="52" customWidth="1"/>
    <col min="6918" max="6918" width="0" style="52" hidden="1" customWidth="1"/>
    <col min="6919" max="6919" width="11.5703125" style="52" customWidth="1"/>
    <col min="6920" max="6920" width="11.42578125" style="52" customWidth="1"/>
    <col min="6921" max="6921" width="12.7109375" style="52" bestFit="1" customWidth="1"/>
    <col min="6922" max="7168" width="9.140625" style="52"/>
    <col min="7169" max="7169" width="5.140625" style="52" customWidth="1"/>
    <col min="7170" max="7170" width="5.28515625" style="52" customWidth="1"/>
    <col min="7171" max="7171" width="4.5703125" style="52" customWidth="1"/>
    <col min="7172" max="7172" width="4.42578125" style="52" customWidth="1"/>
    <col min="7173" max="7173" width="48.5703125" style="52" customWidth="1"/>
    <col min="7174" max="7174" width="0" style="52" hidden="1" customWidth="1"/>
    <col min="7175" max="7175" width="11.5703125" style="52" customWidth="1"/>
    <col min="7176" max="7176" width="11.42578125" style="52" customWidth="1"/>
    <col min="7177" max="7177" width="12.7109375" style="52" bestFit="1" customWidth="1"/>
    <col min="7178" max="7424" width="9.140625" style="52"/>
    <col min="7425" max="7425" width="5.140625" style="52" customWidth="1"/>
    <col min="7426" max="7426" width="5.28515625" style="52" customWidth="1"/>
    <col min="7427" max="7427" width="4.5703125" style="52" customWidth="1"/>
    <col min="7428" max="7428" width="4.42578125" style="52" customWidth="1"/>
    <col min="7429" max="7429" width="48.5703125" style="52" customWidth="1"/>
    <col min="7430" max="7430" width="0" style="52" hidden="1" customWidth="1"/>
    <col min="7431" max="7431" width="11.5703125" style="52" customWidth="1"/>
    <col min="7432" max="7432" width="11.42578125" style="52" customWidth="1"/>
    <col min="7433" max="7433" width="12.7109375" style="52" bestFit="1" customWidth="1"/>
    <col min="7434" max="7680" width="9.140625" style="52"/>
    <col min="7681" max="7681" width="5.140625" style="52" customWidth="1"/>
    <col min="7682" max="7682" width="5.28515625" style="52" customWidth="1"/>
    <col min="7683" max="7683" width="4.5703125" style="52" customWidth="1"/>
    <col min="7684" max="7684" width="4.42578125" style="52" customWidth="1"/>
    <col min="7685" max="7685" width="48.5703125" style="52" customWidth="1"/>
    <col min="7686" max="7686" width="0" style="52" hidden="1" customWidth="1"/>
    <col min="7687" max="7687" width="11.5703125" style="52" customWidth="1"/>
    <col min="7688" max="7688" width="11.42578125" style="52" customWidth="1"/>
    <col min="7689" max="7689" width="12.7109375" style="52" bestFit="1" customWidth="1"/>
    <col min="7690" max="7936" width="9.140625" style="52"/>
    <col min="7937" max="7937" width="5.140625" style="52" customWidth="1"/>
    <col min="7938" max="7938" width="5.28515625" style="52" customWidth="1"/>
    <col min="7939" max="7939" width="4.5703125" style="52" customWidth="1"/>
    <col min="7940" max="7940" width="4.42578125" style="52" customWidth="1"/>
    <col min="7941" max="7941" width="48.5703125" style="52" customWidth="1"/>
    <col min="7942" max="7942" width="0" style="52" hidden="1" customWidth="1"/>
    <col min="7943" max="7943" width="11.5703125" style="52" customWidth="1"/>
    <col min="7944" max="7944" width="11.42578125" style="52" customWidth="1"/>
    <col min="7945" max="7945" width="12.7109375" style="52" bestFit="1" customWidth="1"/>
    <col min="7946" max="8192" width="9.140625" style="52"/>
    <col min="8193" max="8193" width="5.140625" style="52" customWidth="1"/>
    <col min="8194" max="8194" width="5.28515625" style="52" customWidth="1"/>
    <col min="8195" max="8195" width="4.5703125" style="52" customWidth="1"/>
    <col min="8196" max="8196" width="4.42578125" style="52" customWidth="1"/>
    <col min="8197" max="8197" width="48.5703125" style="52" customWidth="1"/>
    <col min="8198" max="8198" width="0" style="52" hidden="1" customWidth="1"/>
    <col min="8199" max="8199" width="11.5703125" style="52" customWidth="1"/>
    <col min="8200" max="8200" width="11.42578125" style="52" customWidth="1"/>
    <col min="8201" max="8201" width="12.7109375" style="52" bestFit="1" customWidth="1"/>
    <col min="8202" max="8448" width="9.140625" style="52"/>
    <col min="8449" max="8449" width="5.140625" style="52" customWidth="1"/>
    <col min="8450" max="8450" width="5.28515625" style="52" customWidth="1"/>
    <col min="8451" max="8451" width="4.5703125" style="52" customWidth="1"/>
    <col min="8452" max="8452" width="4.42578125" style="52" customWidth="1"/>
    <col min="8453" max="8453" width="48.5703125" style="52" customWidth="1"/>
    <col min="8454" max="8454" width="0" style="52" hidden="1" customWidth="1"/>
    <col min="8455" max="8455" width="11.5703125" style="52" customWidth="1"/>
    <col min="8456" max="8456" width="11.42578125" style="52" customWidth="1"/>
    <col min="8457" max="8457" width="12.7109375" style="52" bestFit="1" customWidth="1"/>
    <col min="8458" max="8704" width="9.140625" style="52"/>
    <col min="8705" max="8705" width="5.140625" style="52" customWidth="1"/>
    <col min="8706" max="8706" width="5.28515625" style="52" customWidth="1"/>
    <col min="8707" max="8707" width="4.5703125" style="52" customWidth="1"/>
    <col min="8708" max="8708" width="4.42578125" style="52" customWidth="1"/>
    <col min="8709" max="8709" width="48.5703125" style="52" customWidth="1"/>
    <col min="8710" max="8710" width="0" style="52" hidden="1" customWidth="1"/>
    <col min="8711" max="8711" width="11.5703125" style="52" customWidth="1"/>
    <col min="8712" max="8712" width="11.42578125" style="52" customWidth="1"/>
    <col min="8713" max="8713" width="12.7109375" style="52" bestFit="1" customWidth="1"/>
    <col min="8714" max="8960" width="9.140625" style="52"/>
    <col min="8961" max="8961" width="5.140625" style="52" customWidth="1"/>
    <col min="8962" max="8962" width="5.28515625" style="52" customWidth="1"/>
    <col min="8963" max="8963" width="4.5703125" style="52" customWidth="1"/>
    <col min="8964" max="8964" width="4.42578125" style="52" customWidth="1"/>
    <col min="8965" max="8965" width="48.5703125" style="52" customWidth="1"/>
    <col min="8966" max="8966" width="0" style="52" hidden="1" customWidth="1"/>
    <col min="8967" max="8967" width="11.5703125" style="52" customWidth="1"/>
    <col min="8968" max="8968" width="11.42578125" style="52" customWidth="1"/>
    <col min="8969" max="8969" width="12.7109375" style="52" bestFit="1" customWidth="1"/>
    <col min="8970" max="9216" width="9.140625" style="52"/>
    <col min="9217" max="9217" width="5.140625" style="52" customWidth="1"/>
    <col min="9218" max="9218" width="5.28515625" style="52" customWidth="1"/>
    <col min="9219" max="9219" width="4.5703125" style="52" customWidth="1"/>
    <col min="9220" max="9220" width="4.42578125" style="52" customWidth="1"/>
    <col min="9221" max="9221" width="48.5703125" style="52" customWidth="1"/>
    <col min="9222" max="9222" width="0" style="52" hidden="1" customWidth="1"/>
    <col min="9223" max="9223" width="11.5703125" style="52" customWidth="1"/>
    <col min="9224" max="9224" width="11.42578125" style="52" customWidth="1"/>
    <col min="9225" max="9225" width="12.7109375" style="52" bestFit="1" customWidth="1"/>
    <col min="9226" max="9472" width="9.140625" style="52"/>
    <col min="9473" max="9473" width="5.140625" style="52" customWidth="1"/>
    <col min="9474" max="9474" width="5.28515625" style="52" customWidth="1"/>
    <col min="9475" max="9475" width="4.5703125" style="52" customWidth="1"/>
    <col min="9476" max="9476" width="4.42578125" style="52" customWidth="1"/>
    <col min="9477" max="9477" width="48.5703125" style="52" customWidth="1"/>
    <col min="9478" max="9478" width="0" style="52" hidden="1" customWidth="1"/>
    <col min="9479" max="9479" width="11.5703125" style="52" customWidth="1"/>
    <col min="9480" max="9480" width="11.42578125" style="52" customWidth="1"/>
    <col min="9481" max="9481" width="12.7109375" style="52" bestFit="1" customWidth="1"/>
    <col min="9482" max="9728" width="9.140625" style="52"/>
    <col min="9729" max="9729" width="5.140625" style="52" customWidth="1"/>
    <col min="9730" max="9730" width="5.28515625" style="52" customWidth="1"/>
    <col min="9731" max="9731" width="4.5703125" style="52" customWidth="1"/>
    <col min="9732" max="9732" width="4.42578125" style="52" customWidth="1"/>
    <col min="9733" max="9733" width="48.5703125" style="52" customWidth="1"/>
    <col min="9734" max="9734" width="0" style="52" hidden="1" customWidth="1"/>
    <col min="9735" max="9735" width="11.5703125" style="52" customWidth="1"/>
    <col min="9736" max="9736" width="11.42578125" style="52" customWidth="1"/>
    <col min="9737" max="9737" width="12.7109375" style="52" bestFit="1" customWidth="1"/>
    <col min="9738" max="9984" width="9.140625" style="52"/>
    <col min="9985" max="9985" width="5.140625" style="52" customWidth="1"/>
    <col min="9986" max="9986" width="5.28515625" style="52" customWidth="1"/>
    <col min="9987" max="9987" width="4.5703125" style="52" customWidth="1"/>
    <col min="9988" max="9988" width="4.42578125" style="52" customWidth="1"/>
    <col min="9989" max="9989" width="48.5703125" style="52" customWidth="1"/>
    <col min="9990" max="9990" width="0" style="52" hidden="1" customWidth="1"/>
    <col min="9991" max="9991" width="11.5703125" style="52" customWidth="1"/>
    <col min="9992" max="9992" width="11.42578125" style="52" customWidth="1"/>
    <col min="9993" max="9993" width="12.7109375" style="52" bestFit="1" customWidth="1"/>
    <col min="9994" max="10240" width="9.140625" style="52"/>
    <col min="10241" max="10241" width="5.140625" style="52" customWidth="1"/>
    <col min="10242" max="10242" width="5.28515625" style="52" customWidth="1"/>
    <col min="10243" max="10243" width="4.5703125" style="52" customWidth="1"/>
    <col min="10244" max="10244" width="4.42578125" style="52" customWidth="1"/>
    <col min="10245" max="10245" width="48.5703125" style="52" customWidth="1"/>
    <col min="10246" max="10246" width="0" style="52" hidden="1" customWidth="1"/>
    <col min="10247" max="10247" width="11.5703125" style="52" customWidth="1"/>
    <col min="10248" max="10248" width="11.42578125" style="52" customWidth="1"/>
    <col min="10249" max="10249" width="12.7109375" style="52" bestFit="1" customWidth="1"/>
    <col min="10250" max="10496" width="9.140625" style="52"/>
    <col min="10497" max="10497" width="5.140625" style="52" customWidth="1"/>
    <col min="10498" max="10498" width="5.28515625" style="52" customWidth="1"/>
    <col min="10499" max="10499" width="4.5703125" style="52" customWidth="1"/>
    <col min="10500" max="10500" width="4.42578125" style="52" customWidth="1"/>
    <col min="10501" max="10501" width="48.5703125" style="52" customWidth="1"/>
    <col min="10502" max="10502" width="0" style="52" hidden="1" customWidth="1"/>
    <col min="10503" max="10503" width="11.5703125" style="52" customWidth="1"/>
    <col min="10504" max="10504" width="11.42578125" style="52" customWidth="1"/>
    <col min="10505" max="10505" width="12.7109375" style="52" bestFit="1" customWidth="1"/>
    <col min="10506" max="10752" width="9.140625" style="52"/>
    <col min="10753" max="10753" width="5.140625" style="52" customWidth="1"/>
    <col min="10754" max="10754" width="5.28515625" style="52" customWidth="1"/>
    <col min="10755" max="10755" width="4.5703125" style="52" customWidth="1"/>
    <col min="10756" max="10756" width="4.42578125" style="52" customWidth="1"/>
    <col min="10757" max="10757" width="48.5703125" style="52" customWidth="1"/>
    <col min="10758" max="10758" width="0" style="52" hidden="1" customWidth="1"/>
    <col min="10759" max="10759" width="11.5703125" style="52" customWidth="1"/>
    <col min="10760" max="10760" width="11.42578125" style="52" customWidth="1"/>
    <col min="10761" max="10761" width="12.7109375" style="52" bestFit="1" customWidth="1"/>
    <col min="10762" max="11008" width="9.140625" style="52"/>
    <col min="11009" max="11009" width="5.140625" style="52" customWidth="1"/>
    <col min="11010" max="11010" width="5.28515625" style="52" customWidth="1"/>
    <col min="11011" max="11011" width="4.5703125" style="52" customWidth="1"/>
    <col min="11012" max="11012" width="4.42578125" style="52" customWidth="1"/>
    <col min="11013" max="11013" width="48.5703125" style="52" customWidth="1"/>
    <col min="11014" max="11014" width="0" style="52" hidden="1" customWidth="1"/>
    <col min="11015" max="11015" width="11.5703125" style="52" customWidth="1"/>
    <col min="11016" max="11016" width="11.42578125" style="52" customWidth="1"/>
    <col min="11017" max="11017" width="12.7109375" style="52" bestFit="1" customWidth="1"/>
    <col min="11018" max="11264" width="9.140625" style="52"/>
    <col min="11265" max="11265" width="5.140625" style="52" customWidth="1"/>
    <col min="11266" max="11266" width="5.28515625" style="52" customWidth="1"/>
    <col min="11267" max="11267" width="4.5703125" style="52" customWidth="1"/>
    <col min="11268" max="11268" width="4.42578125" style="52" customWidth="1"/>
    <col min="11269" max="11269" width="48.5703125" style="52" customWidth="1"/>
    <col min="11270" max="11270" width="0" style="52" hidden="1" customWidth="1"/>
    <col min="11271" max="11271" width="11.5703125" style="52" customWidth="1"/>
    <col min="11272" max="11272" width="11.42578125" style="52" customWidth="1"/>
    <col min="11273" max="11273" width="12.7109375" style="52" bestFit="1" customWidth="1"/>
    <col min="11274" max="11520" width="9.140625" style="52"/>
    <col min="11521" max="11521" width="5.140625" style="52" customWidth="1"/>
    <col min="11522" max="11522" width="5.28515625" style="52" customWidth="1"/>
    <col min="11523" max="11523" width="4.5703125" style="52" customWidth="1"/>
    <col min="11524" max="11524" width="4.42578125" style="52" customWidth="1"/>
    <col min="11525" max="11525" width="48.5703125" style="52" customWidth="1"/>
    <col min="11526" max="11526" width="0" style="52" hidden="1" customWidth="1"/>
    <col min="11527" max="11527" width="11.5703125" style="52" customWidth="1"/>
    <col min="11528" max="11528" width="11.42578125" style="52" customWidth="1"/>
    <col min="11529" max="11529" width="12.7109375" style="52" bestFit="1" customWidth="1"/>
    <col min="11530" max="11776" width="9.140625" style="52"/>
    <col min="11777" max="11777" width="5.140625" style="52" customWidth="1"/>
    <col min="11778" max="11778" width="5.28515625" style="52" customWidth="1"/>
    <col min="11779" max="11779" width="4.5703125" style="52" customWidth="1"/>
    <col min="11780" max="11780" width="4.42578125" style="52" customWidth="1"/>
    <col min="11781" max="11781" width="48.5703125" style="52" customWidth="1"/>
    <col min="11782" max="11782" width="0" style="52" hidden="1" customWidth="1"/>
    <col min="11783" max="11783" width="11.5703125" style="52" customWidth="1"/>
    <col min="11784" max="11784" width="11.42578125" style="52" customWidth="1"/>
    <col min="11785" max="11785" width="12.7109375" style="52" bestFit="1" customWidth="1"/>
    <col min="11786" max="12032" width="9.140625" style="52"/>
    <col min="12033" max="12033" width="5.140625" style="52" customWidth="1"/>
    <col min="12034" max="12034" width="5.28515625" style="52" customWidth="1"/>
    <col min="12035" max="12035" width="4.5703125" style="52" customWidth="1"/>
    <col min="12036" max="12036" width="4.42578125" style="52" customWidth="1"/>
    <col min="12037" max="12037" width="48.5703125" style="52" customWidth="1"/>
    <col min="12038" max="12038" width="0" style="52" hidden="1" customWidth="1"/>
    <col min="12039" max="12039" width="11.5703125" style="52" customWidth="1"/>
    <col min="12040" max="12040" width="11.42578125" style="52" customWidth="1"/>
    <col min="12041" max="12041" width="12.7109375" style="52" bestFit="1" customWidth="1"/>
    <col min="12042" max="12288" width="9.140625" style="52"/>
    <col min="12289" max="12289" width="5.140625" style="52" customWidth="1"/>
    <col min="12290" max="12290" width="5.28515625" style="52" customWidth="1"/>
    <col min="12291" max="12291" width="4.5703125" style="52" customWidth="1"/>
    <col min="12292" max="12292" width="4.42578125" style="52" customWidth="1"/>
    <col min="12293" max="12293" width="48.5703125" style="52" customWidth="1"/>
    <col min="12294" max="12294" width="0" style="52" hidden="1" customWidth="1"/>
    <col min="12295" max="12295" width="11.5703125" style="52" customWidth="1"/>
    <col min="12296" max="12296" width="11.42578125" style="52" customWidth="1"/>
    <col min="12297" max="12297" width="12.7109375" style="52" bestFit="1" customWidth="1"/>
    <col min="12298" max="12544" width="9.140625" style="52"/>
    <col min="12545" max="12545" width="5.140625" style="52" customWidth="1"/>
    <col min="12546" max="12546" width="5.28515625" style="52" customWidth="1"/>
    <col min="12547" max="12547" width="4.5703125" style="52" customWidth="1"/>
    <col min="12548" max="12548" width="4.42578125" style="52" customWidth="1"/>
    <col min="12549" max="12549" width="48.5703125" style="52" customWidth="1"/>
    <col min="12550" max="12550" width="0" style="52" hidden="1" customWidth="1"/>
    <col min="12551" max="12551" width="11.5703125" style="52" customWidth="1"/>
    <col min="12552" max="12552" width="11.42578125" style="52" customWidth="1"/>
    <col min="12553" max="12553" width="12.7109375" style="52" bestFit="1" customWidth="1"/>
    <col min="12554" max="12800" width="9.140625" style="52"/>
    <col min="12801" max="12801" width="5.140625" style="52" customWidth="1"/>
    <col min="12802" max="12802" width="5.28515625" style="52" customWidth="1"/>
    <col min="12803" max="12803" width="4.5703125" style="52" customWidth="1"/>
    <col min="12804" max="12804" width="4.42578125" style="52" customWidth="1"/>
    <col min="12805" max="12805" width="48.5703125" style="52" customWidth="1"/>
    <col min="12806" max="12806" width="0" style="52" hidden="1" customWidth="1"/>
    <col min="12807" max="12807" width="11.5703125" style="52" customWidth="1"/>
    <col min="12808" max="12808" width="11.42578125" style="52" customWidth="1"/>
    <col min="12809" max="12809" width="12.7109375" style="52" bestFit="1" customWidth="1"/>
    <col min="12810" max="13056" width="9.140625" style="52"/>
    <col min="13057" max="13057" width="5.140625" style="52" customWidth="1"/>
    <col min="13058" max="13058" width="5.28515625" style="52" customWidth="1"/>
    <col min="13059" max="13059" width="4.5703125" style="52" customWidth="1"/>
    <col min="13060" max="13060" width="4.42578125" style="52" customWidth="1"/>
    <col min="13061" max="13061" width="48.5703125" style="52" customWidth="1"/>
    <col min="13062" max="13062" width="0" style="52" hidden="1" customWidth="1"/>
    <col min="13063" max="13063" width="11.5703125" style="52" customWidth="1"/>
    <col min="13064" max="13064" width="11.42578125" style="52" customWidth="1"/>
    <col min="13065" max="13065" width="12.7109375" style="52" bestFit="1" customWidth="1"/>
    <col min="13066" max="13312" width="9.140625" style="52"/>
    <col min="13313" max="13313" width="5.140625" style="52" customWidth="1"/>
    <col min="13314" max="13314" width="5.28515625" style="52" customWidth="1"/>
    <col min="13315" max="13315" width="4.5703125" style="52" customWidth="1"/>
    <col min="13316" max="13316" width="4.42578125" style="52" customWidth="1"/>
    <col min="13317" max="13317" width="48.5703125" style="52" customWidth="1"/>
    <col min="13318" max="13318" width="0" style="52" hidden="1" customWidth="1"/>
    <col min="13319" max="13319" width="11.5703125" style="52" customWidth="1"/>
    <col min="13320" max="13320" width="11.42578125" style="52" customWidth="1"/>
    <col min="13321" max="13321" width="12.7109375" style="52" bestFit="1" customWidth="1"/>
    <col min="13322" max="13568" width="9.140625" style="52"/>
    <col min="13569" max="13569" width="5.140625" style="52" customWidth="1"/>
    <col min="13570" max="13570" width="5.28515625" style="52" customWidth="1"/>
    <col min="13571" max="13571" width="4.5703125" style="52" customWidth="1"/>
    <col min="13572" max="13572" width="4.42578125" style="52" customWidth="1"/>
    <col min="13573" max="13573" width="48.5703125" style="52" customWidth="1"/>
    <col min="13574" max="13574" width="0" style="52" hidden="1" customWidth="1"/>
    <col min="13575" max="13575" width="11.5703125" style="52" customWidth="1"/>
    <col min="13576" max="13576" width="11.42578125" style="52" customWidth="1"/>
    <col min="13577" max="13577" width="12.7109375" style="52" bestFit="1" customWidth="1"/>
    <col min="13578" max="13824" width="9.140625" style="52"/>
    <col min="13825" max="13825" width="5.140625" style="52" customWidth="1"/>
    <col min="13826" max="13826" width="5.28515625" style="52" customWidth="1"/>
    <col min="13827" max="13827" width="4.5703125" style="52" customWidth="1"/>
    <col min="13828" max="13828" width="4.42578125" style="52" customWidth="1"/>
    <col min="13829" max="13829" width="48.5703125" style="52" customWidth="1"/>
    <col min="13830" max="13830" width="0" style="52" hidden="1" customWidth="1"/>
    <col min="13831" max="13831" width="11.5703125" style="52" customWidth="1"/>
    <col min="13832" max="13832" width="11.42578125" style="52" customWidth="1"/>
    <col min="13833" max="13833" width="12.7109375" style="52" bestFit="1" customWidth="1"/>
    <col min="13834" max="14080" width="9.140625" style="52"/>
    <col min="14081" max="14081" width="5.140625" style="52" customWidth="1"/>
    <col min="14082" max="14082" width="5.28515625" style="52" customWidth="1"/>
    <col min="14083" max="14083" width="4.5703125" style="52" customWidth="1"/>
    <col min="14084" max="14084" width="4.42578125" style="52" customWidth="1"/>
    <col min="14085" max="14085" width="48.5703125" style="52" customWidth="1"/>
    <col min="14086" max="14086" width="0" style="52" hidden="1" customWidth="1"/>
    <col min="14087" max="14087" width="11.5703125" style="52" customWidth="1"/>
    <col min="14088" max="14088" width="11.42578125" style="52" customWidth="1"/>
    <col min="14089" max="14089" width="12.7109375" style="52" bestFit="1" customWidth="1"/>
    <col min="14090" max="14336" width="9.140625" style="52"/>
    <col min="14337" max="14337" width="5.140625" style="52" customWidth="1"/>
    <col min="14338" max="14338" width="5.28515625" style="52" customWidth="1"/>
    <col min="14339" max="14339" width="4.5703125" style="52" customWidth="1"/>
    <col min="14340" max="14340" width="4.42578125" style="52" customWidth="1"/>
    <col min="14341" max="14341" width="48.5703125" style="52" customWidth="1"/>
    <col min="14342" max="14342" width="0" style="52" hidden="1" customWidth="1"/>
    <col min="14343" max="14343" width="11.5703125" style="52" customWidth="1"/>
    <col min="14344" max="14344" width="11.42578125" style="52" customWidth="1"/>
    <col min="14345" max="14345" width="12.7109375" style="52" bestFit="1" customWidth="1"/>
    <col min="14346" max="14592" width="9.140625" style="52"/>
    <col min="14593" max="14593" width="5.140625" style="52" customWidth="1"/>
    <col min="14594" max="14594" width="5.28515625" style="52" customWidth="1"/>
    <col min="14595" max="14595" width="4.5703125" style="52" customWidth="1"/>
    <col min="14596" max="14596" width="4.42578125" style="52" customWidth="1"/>
    <col min="14597" max="14597" width="48.5703125" style="52" customWidth="1"/>
    <col min="14598" max="14598" width="0" style="52" hidden="1" customWidth="1"/>
    <col min="14599" max="14599" width="11.5703125" style="52" customWidth="1"/>
    <col min="14600" max="14600" width="11.42578125" style="52" customWidth="1"/>
    <col min="14601" max="14601" width="12.7109375" style="52" bestFit="1" customWidth="1"/>
    <col min="14602" max="14848" width="9.140625" style="52"/>
    <col min="14849" max="14849" width="5.140625" style="52" customWidth="1"/>
    <col min="14850" max="14850" width="5.28515625" style="52" customWidth="1"/>
    <col min="14851" max="14851" width="4.5703125" style="52" customWidth="1"/>
    <col min="14852" max="14852" width="4.42578125" style="52" customWidth="1"/>
    <col min="14853" max="14853" width="48.5703125" style="52" customWidth="1"/>
    <col min="14854" max="14854" width="0" style="52" hidden="1" customWidth="1"/>
    <col min="14855" max="14855" width="11.5703125" style="52" customWidth="1"/>
    <col min="14856" max="14856" width="11.42578125" style="52" customWidth="1"/>
    <col min="14857" max="14857" width="12.7109375" style="52" bestFit="1" customWidth="1"/>
    <col min="14858" max="15104" width="9.140625" style="52"/>
    <col min="15105" max="15105" width="5.140625" style="52" customWidth="1"/>
    <col min="15106" max="15106" width="5.28515625" style="52" customWidth="1"/>
    <col min="15107" max="15107" width="4.5703125" style="52" customWidth="1"/>
    <col min="15108" max="15108" width="4.42578125" style="52" customWidth="1"/>
    <col min="15109" max="15109" width="48.5703125" style="52" customWidth="1"/>
    <col min="15110" max="15110" width="0" style="52" hidden="1" customWidth="1"/>
    <col min="15111" max="15111" width="11.5703125" style="52" customWidth="1"/>
    <col min="15112" max="15112" width="11.42578125" style="52" customWidth="1"/>
    <col min="15113" max="15113" width="12.7109375" style="52" bestFit="1" customWidth="1"/>
    <col min="15114" max="15360" width="9.140625" style="52"/>
    <col min="15361" max="15361" width="5.140625" style="52" customWidth="1"/>
    <col min="15362" max="15362" width="5.28515625" style="52" customWidth="1"/>
    <col min="15363" max="15363" width="4.5703125" style="52" customWidth="1"/>
    <col min="15364" max="15364" width="4.42578125" style="52" customWidth="1"/>
    <col min="15365" max="15365" width="48.5703125" style="52" customWidth="1"/>
    <col min="15366" max="15366" width="0" style="52" hidden="1" customWidth="1"/>
    <col min="15367" max="15367" width="11.5703125" style="52" customWidth="1"/>
    <col min="15368" max="15368" width="11.42578125" style="52" customWidth="1"/>
    <col min="15369" max="15369" width="12.7109375" style="52" bestFit="1" customWidth="1"/>
    <col min="15370" max="15616" width="9.140625" style="52"/>
    <col min="15617" max="15617" width="5.140625" style="52" customWidth="1"/>
    <col min="15618" max="15618" width="5.28515625" style="52" customWidth="1"/>
    <col min="15619" max="15619" width="4.5703125" style="52" customWidth="1"/>
    <col min="15620" max="15620" width="4.42578125" style="52" customWidth="1"/>
    <col min="15621" max="15621" width="48.5703125" style="52" customWidth="1"/>
    <col min="15622" max="15622" width="0" style="52" hidden="1" customWidth="1"/>
    <col min="15623" max="15623" width="11.5703125" style="52" customWidth="1"/>
    <col min="15624" max="15624" width="11.42578125" style="52" customWidth="1"/>
    <col min="15625" max="15625" width="12.7109375" style="52" bestFit="1" customWidth="1"/>
    <col min="15626" max="15872" width="9.140625" style="52"/>
    <col min="15873" max="15873" width="5.140625" style="52" customWidth="1"/>
    <col min="15874" max="15874" width="5.28515625" style="52" customWidth="1"/>
    <col min="15875" max="15875" width="4.5703125" style="52" customWidth="1"/>
    <col min="15876" max="15876" width="4.42578125" style="52" customWidth="1"/>
    <col min="15877" max="15877" width="48.5703125" style="52" customWidth="1"/>
    <col min="15878" max="15878" width="0" style="52" hidden="1" customWidth="1"/>
    <col min="15879" max="15879" width="11.5703125" style="52" customWidth="1"/>
    <col min="15880" max="15880" width="11.42578125" style="52" customWidth="1"/>
    <col min="15881" max="15881" width="12.7109375" style="52" bestFit="1" customWidth="1"/>
    <col min="15882" max="16128" width="9.140625" style="52"/>
    <col min="16129" max="16129" width="5.140625" style="52" customWidth="1"/>
    <col min="16130" max="16130" width="5.28515625" style="52" customWidth="1"/>
    <col min="16131" max="16131" width="4.5703125" style="52" customWidth="1"/>
    <col min="16132" max="16132" width="4.42578125" style="52" customWidth="1"/>
    <col min="16133" max="16133" width="48.5703125" style="52" customWidth="1"/>
    <col min="16134" max="16134" width="0" style="52" hidden="1" customWidth="1"/>
    <col min="16135" max="16135" width="11.5703125" style="52" customWidth="1"/>
    <col min="16136" max="16136" width="11.42578125" style="52" customWidth="1"/>
    <col min="16137" max="16137" width="12.7109375" style="52" bestFit="1" customWidth="1"/>
    <col min="16138" max="16384" width="9.140625" style="52"/>
  </cols>
  <sheetData>
    <row r="1" spans="1:9" ht="14.25" customHeight="1" x14ac:dyDescent="0.35">
      <c r="A1" s="108" t="s">
        <v>303</v>
      </c>
      <c r="B1" s="108"/>
      <c r="C1" s="108"/>
      <c r="D1" s="108"/>
      <c r="E1" s="108"/>
      <c r="F1" s="108"/>
      <c r="G1" s="108"/>
      <c r="H1" s="108"/>
      <c r="I1" s="108"/>
    </row>
    <row r="2" spans="1:9" ht="34.5" customHeight="1" x14ac:dyDescent="0.35">
      <c r="A2" s="97"/>
      <c r="B2" s="97"/>
      <c r="C2" s="97"/>
      <c r="D2" s="97"/>
      <c r="E2" s="97"/>
      <c r="F2" s="97"/>
      <c r="G2" s="109" t="s">
        <v>714</v>
      </c>
      <c r="H2" s="109"/>
      <c r="I2" s="109"/>
    </row>
    <row r="3" spans="1:9" ht="36.75" customHeight="1" x14ac:dyDescent="0.3">
      <c r="A3" s="110" t="s">
        <v>304</v>
      </c>
      <c r="B3" s="110"/>
      <c r="C3" s="110"/>
      <c r="D3" s="110"/>
      <c r="E3" s="110"/>
      <c r="F3" s="110"/>
      <c r="G3" s="110"/>
      <c r="H3" s="110"/>
      <c r="I3" s="110"/>
    </row>
    <row r="4" spans="1:9" x14ac:dyDescent="0.3">
      <c r="B4" s="54"/>
      <c r="C4" s="55"/>
      <c r="D4" s="55"/>
      <c r="E4" s="56"/>
      <c r="H4" s="111" t="s">
        <v>0</v>
      </c>
      <c r="I4" s="111"/>
    </row>
    <row r="5" spans="1:9" s="58" customFormat="1" ht="25.5" customHeight="1" x14ac:dyDescent="0.25">
      <c r="A5" s="112" t="s">
        <v>305</v>
      </c>
      <c r="B5" s="113" t="s">
        <v>306</v>
      </c>
      <c r="C5" s="115" t="s">
        <v>307</v>
      </c>
      <c r="D5" s="115" t="s">
        <v>308</v>
      </c>
      <c r="E5" s="102" t="s">
        <v>309</v>
      </c>
      <c r="F5" s="103" t="s">
        <v>310</v>
      </c>
      <c r="G5" s="104" t="s">
        <v>311</v>
      </c>
      <c r="H5" s="106" t="s">
        <v>1</v>
      </c>
      <c r="I5" s="107"/>
    </row>
    <row r="6" spans="1:9" s="59" customFormat="1" ht="27" x14ac:dyDescent="0.25">
      <c r="A6" s="112"/>
      <c r="B6" s="114"/>
      <c r="C6" s="114"/>
      <c r="D6" s="114"/>
      <c r="E6" s="102"/>
      <c r="F6" s="103"/>
      <c r="G6" s="105"/>
      <c r="H6" s="1" t="s">
        <v>2</v>
      </c>
      <c r="I6" s="1" t="s">
        <v>3</v>
      </c>
    </row>
    <row r="7" spans="1:9" s="60" customFormat="1" x14ac:dyDescent="0.25">
      <c r="A7" s="2">
        <v>1</v>
      </c>
      <c r="B7" s="2">
        <v>2</v>
      </c>
      <c r="C7" s="2">
        <v>3</v>
      </c>
      <c r="D7" s="2">
        <v>4</v>
      </c>
      <c r="E7" s="2">
        <v>5</v>
      </c>
      <c r="F7" s="2"/>
      <c r="G7" s="2">
        <v>6</v>
      </c>
      <c r="H7" s="2">
        <v>7</v>
      </c>
      <c r="I7" s="2">
        <v>8</v>
      </c>
    </row>
    <row r="8" spans="1:9" s="66" customFormat="1" ht="15.75" customHeight="1" x14ac:dyDescent="0.25">
      <c r="A8" s="99">
        <v>2000</v>
      </c>
      <c r="B8" s="61" t="s">
        <v>4</v>
      </c>
      <c r="C8" s="62" t="s">
        <v>5</v>
      </c>
      <c r="D8" s="63" t="s">
        <v>5</v>
      </c>
      <c r="E8" s="64" t="s">
        <v>312</v>
      </c>
      <c r="F8" s="96"/>
      <c r="G8" s="65">
        <f t="shared" ref="G8:G71" si="0">SUM(H8:I8)</f>
        <v>4521423.4000000004</v>
      </c>
      <c r="H8" s="65">
        <f>SUM(H9,H34,H45,H63,H106,H119,H132,H154,H177,H199,H220)</f>
        <v>1281500</v>
      </c>
      <c r="I8" s="65">
        <f>SUM(I9,I34,I45,I63,I106,I119,I132,I154,I177,I199,I220)</f>
        <v>3239923.4</v>
      </c>
    </row>
    <row r="9" spans="1:9" s="68" customFormat="1" ht="24.75" customHeight="1" x14ac:dyDescent="0.25">
      <c r="A9" s="99">
        <v>2100</v>
      </c>
      <c r="B9" s="2" t="s">
        <v>313</v>
      </c>
      <c r="C9" s="2" t="s">
        <v>314</v>
      </c>
      <c r="D9" s="2" t="s">
        <v>314</v>
      </c>
      <c r="E9" s="64" t="s">
        <v>315</v>
      </c>
      <c r="F9" s="67" t="s">
        <v>316</v>
      </c>
      <c r="G9" s="65">
        <f t="shared" si="0"/>
        <v>768727</v>
      </c>
      <c r="H9" s="65">
        <f>SUM(H10+H14+H17+H21+H23+H25+H27+H29)</f>
        <v>502627</v>
      </c>
      <c r="I9" s="65">
        <f>SUM(I10+I14+I17+I21+I23+I25+I27+I29)</f>
        <v>266100</v>
      </c>
    </row>
    <row r="10" spans="1:9" s="71" customFormat="1" ht="40.5" customHeight="1" x14ac:dyDescent="0.3">
      <c r="A10" s="99">
        <v>2110</v>
      </c>
      <c r="B10" s="2" t="s">
        <v>313</v>
      </c>
      <c r="C10" s="2" t="s">
        <v>317</v>
      </c>
      <c r="D10" s="2" t="s">
        <v>314</v>
      </c>
      <c r="E10" s="69" t="s">
        <v>318</v>
      </c>
      <c r="F10" s="70" t="s">
        <v>319</v>
      </c>
      <c r="G10" s="65">
        <f t="shared" si="0"/>
        <v>487850</v>
      </c>
      <c r="H10" s="65">
        <f>SUM(H11:H14)</f>
        <v>453850</v>
      </c>
      <c r="I10" s="65">
        <f>SUM(I11:I14)</f>
        <v>34000</v>
      </c>
    </row>
    <row r="11" spans="1:9" ht="25.5" customHeight="1" x14ac:dyDescent="0.3">
      <c r="A11" s="99">
        <v>2111</v>
      </c>
      <c r="B11" s="3" t="s">
        <v>313</v>
      </c>
      <c r="C11" s="3" t="s">
        <v>317</v>
      </c>
      <c r="D11" s="3" t="s">
        <v>317</v>
      </c>
      <c r="E11" s="72" t="s">
        <v>320</v>
      </c>
      <c r="F11" s="73" t="s">
        <v>321</v>
      </c>
      <c r="G11" s="65">
        <f t="shared" si="0"/>
        <v>483850</v>
      </c>
      <c r="H11" s="65">
        <f>'[1]Հատված 6'!H12</f>
        <v>449850</v>
      </c>
      <c r="I11" s="65">
        <f>'[1]Հատված 6'!I12</f>
        <v>34000</v>
      </c>
    </row>
    <row r="12" spans="1:9" ht="18" customHeight="1" x14ac:dyDescent="0.3">
      <c r="A12" s="99">
        <v>2112</v>
      </c>
      <c r="B12" s="3" t="s">
        <v>313</v>
      </c>
      <c r="C12" s="3" t="s">
        <v>317</v>
      </c>
      <c r="D12" s="3" t="s">
        <v>322</v>
      </c>
      <c r="E12" s="72" t="s">
        <v>323</v>
      </c>
      <c r="F12" s="73" t="s">
        <v>324</v>
      </c>
      <c r="G12" s="65">
        <f t="shared" si="0"/>
        <v>0</v>
      </c>
      <c r="H12" s="65">
        <v>0</v>
      </c>
      <c r="I12" s="65">
        <v>0</v>
      </c>
    </row>
    <row r="13" spans="1:9" ht="13.5" customHeight="1" x14ac:dyDescent="0.3">
      <c r="A13" s="99">
        <v>2113</v>
      </c>
      <c r="B13" s="3" t="s">
        <v>313</v>
      </c>
      <c r="C13" s="3" t="s">
        <v>317</v>
      </c>
      <c r="D13" s="3" t="s">
        <v>6</v>
      </c>
      <c r="E13" s="72" t="s">
        <v>325</v>
      </c>
      <c r="F13" s="73" t="s">
        <v>326</v>
      </c>
      <c r="G13" s="65">
        <f t="shared" si="0"/>
        <v>4000</v>
      </c>
      <c r="H13" s="65">
        <f>'[1]Հատված 6'!H40</f>
        <v>4000</v>
      </c>
      <c r="I13" s="65">
        <v>0</v>
      </c>
    </row>
    <row r="14" spans="1:9" ht="15" customHeight="1" x14ac:dyDescent="0.3">
      <c r="A14" s="99">
        <v>2120</v>
      </c>
      <c r="B14" s="2" t="s">
        <v>313</v>
      </c>
      <c r="C14" s="2" t="s">
        <v>322</v>
      </c>
      <c r="D14" s="2" t="s">
        <v>314</v>
      </c>
      <c r="E14" s="69" t="s">
        <v>327</v>
      </c>
      <c r="F14" s="74" t="s">
        <v>328</v>
      </c>
      <c r="G14" s="65">
        <f t="shared" si="0"/>
        <v>0</v>
      </c>
      <c r="H14" s="65">
        <f>SUM(H15:H16)</f>
        <v>0</v>
      </c>
      <c r="I14" s="65">
        <f>SUM(I15:I16)</f>
        <v>0</v>
      </c>
    </row>
    <row r="15" spans="1:9" ht="19.5" customHeight="1" x14ac:dyDescent="0.3">
      <c r="A15" s="99">
        <v>2121</v>
      </c>
      <c r="B15" s="3" t="s">
        <v>313</v>
      </c>
      <c r="C15" s="3" t="s">
        <v>322</v>
      </c>
      <c r="D15" s="3" t="s">
        <v>317</v>
      </c>
      <c r="E15" s="75" t="s">
        <v>329</v>
      </c>
      <c r="F15" s="73" t="s">
        <v>330</v>
      </c>
      <c r="G15" s="65">
        <f t="shared" si="0"/>
        <v>0</v>
      </c>
      <c r="H15" s="65">
        <v>0</v>
      </c>
      <c r="I15" s="65">
        <v>0</v>
      </c>
    </row>
    <row r="16" spans="1:9" ht="25.5" customHeight="1" x14ac:dyDescent="0.3">
      <c r="A16" s="99">
        <v>2122</v>
      </c>
      <c r="B16" s="3" t="s">
        <v>313</v>
      </c>
      <c r="C16" s="3" t="s">
        <v>322</v>
      </c>
      <c r="D16" s="3" t="s">
        <v>322</v>
      </c>
      <c r="E16" s="72" t="s">
        <v>331</v>
      </c>
      <c r="F16" s="73" t="s">
        <v>332</v>
      </c>
      <c r="G16" s="65">
        <f t="shared" si="0"/>
        <v>0</v>
      </c>
      <c r="H16" s="65">
        <v>0</v>
      </c>
      <c r="I16" s="65">
        <v>0</v>
      </c>
    </row>
    <row r="17" spans="1:9" ht="16.5" customHeight="1" x14ac:dyDescent="0.3">
      <c r="A17" s="99">
        <v>2130</v>
      </c>
      <c r="B17" s="2" t="s">
        <v>313</v>
      </c>
      <c r="C17" s="2" t="s">
        <v>6</v>
      </c>
      <c r="D17" s="2" t="s">
        <v>314</v>
      </c>
      <c r="E17" s="69" t="s">
        <v>333</v>
      </c>
      <c r="F17" s="76" t="s">
        <v>334</v>
      </c>
      <c r="G17" s="65">
        <f t="shared" si="0"/>
        <v>9700</v>
      </c>
      <c r="H17" s="65">
        <f>SUM(H18:H20)</f>
        <v>9700</v>
      </c>
      <c r="I17" s="65">
        <f>SUM(I18:I20)</f>
        <v>0</v>
      </c>
    </row>
    <row r="18" spans="1:9" ht="25.5" customHeight="1" x14ac:dyDescent="0.3">
      <c r="A18" s="99">
        <v>2131</v>
      </c>
      <c r="B18" s="3" t="s">
        <v>313</v>
      </c>
      <c r="C18" s="3" t="s">
        <v>6</v>
      </c>
      <c r="D18" s="3" t="s">
        <v>317</v>
      </c>
      <c r="E18" s="72" t="s">
        <v>335</v>
      </c>
      <c r="F18" s="73" t="s">
        <v>336</v>
      </c>
      <c r="G18" s="65">
        <f t="shared" si="0"/>
        <v>0</v>
      </c>
      <c r="H18" s="65">
        <v>0</v>
      </c>
      <c r="I18" s="65">
        <v>0</v>
      </c>
    </row>
    <row r="19" spans="1:9" ht="25.5" customHeight="1" x14ac:dyDescent="0.3">
      <c r="A19" s="99">
        <v>2132</v>
      </c>
      <c r="B19" s="3" t="s">
        <v>313</v>
      </c>
      <c r="C19" s="3">
        <v>3</v>
      </c>
      <c r="D19" s="3">
        <v>2</v>
      </c>
      <c r="E19" s="72" t="s">
        <v>337</v>
      </c>
      <c r="F19" s="73" t="s">
        <v>338</v>
      </c>
      <c r="G19" s="65">
        <f t="shared" si="0"/>
        <v>0</v>
      </c>
      <c r="H19" s="65">
        <v>0</v>
      </c>
      <c r="I19" s="65">
        <v>0</v>
      </c>
    </row>
    <row r="20" spans="1:9" ht="14.25" customHeight="1" x14ac:dyDescent="0.3">
      <c r="A20" s="99">
        <v>2133</v>
      </c>
      <c r="B20" s="3" t="s">
        <v>313</v>
      </c>
      <c r="C20" s="3">
        <v>3</v>
      </c>
      <c r="D20" s="3">
        <v>3</v>
      </c>
      <c r="E20" s="72" t="s">
        <v>339</v>
      </c>
      <c r="F20" s="73" t="s">
        <v>340</v>
      </c>
      <c r="G20" s="65">
        <f t="shared" si="0"/>
        <v>9700</v>
      </c>
      <c r="H20" s="65">
        <f>'[1]Հատված 6'!H58</f>
        <v>9700</v>
      </c>
      <c r="I20" s="65">
        <v>0</v>
      </c>
    </row>
    <row r="21" spans="1:9" ht="33" x14ac:dyDescent="0.3">
      <c r="A21" s="99">
        <v>2140</v>
      </c>
      <c r="B21" s="2" t="s">
        <v>313</v>
      </c>
      <c r="C21" s="2">
        <v>4</v>
      </c>
      <c r="D21" s="2">
        <v>0</v>
      </c>
      <c r="E21" s="69" t="s">
        <v>341</v>
      </c>
      <c r="F21" s="70" t="s">
        <v>342</v>
      </c>
      <c r="G21" s="65">
        <f t="shared" si="0"/>
        <v>0</v>
      </c>
      <c r="H21" s="65">
        <f>SUM(H22)</f>
        <v>0</v>
      </c>
      <c r="I21" s="65">
        <f>SUM(I22)</f>
        <v>0</v>
      </c>
    </row>
    <row r="22" spans="1:9" ht="15" customHeight="1" x14ac:dyDescent="0.3">
      <c r="A22" s="99">
        <v>2141</v>
      </c>
      <c r="B22" s="3" t="s">
        <v>313</v>
      </c>
      <c r="C22" s="3">
        <v>4</v>
      </c>
      <c r="D22" s="3">
        <v>1</v>
      </c>
      <c r="E22" s="72" t="s">
        <v>343</v>
      </c>
      <c r="F22" s="77" t="s">
        <v>344</v>
      </c>
      <c r="G22" s="65">
        <f t="shared" si="0"/>
        <v>0</v>
      </c>
      <c r="H22" s="65">
        <v>0</v>
      </c>
      <c r="I22" s="65">
        <v>0</v>
      </c>
    </row>
    <row r="23" spans="1:9" ht="36" customHeight="1" x14ac:dyDescent="0.3">
      <c r="A23" s="99">
        <v>2150</v>
      </c>
      <c r="B23" s="2" t="s">
        <v>313</v>
      </c>
      <c r="C23" s="2">
        <v>5</v>
      </c>
      <c r="D23" s="2">
        <v>0</v>
      </c>
      <c r="E23" s="69" t="s">
        <v>345</v>
      </c>
      <c r="F23" s="70" t="s">
        <v>346</v>
      </c>
      <c r="G23" s="65">
        <f t="shared" si="0"/>
        <v>0</v>
      </c>
      <c r="H23" s="65">
        <f>SUM(H24)</f>
        <v>0</v>
      </c>
      <c r="I23" s="65">
        <f>SUM(I24)</f>
        <v>0</v>
      </c>
    </row>
    <row r="24" spans="1:9" ht="24.75" customHeight="1" x14ac:dyDescent="0.3">
      <c r="A24" s="99">
        <v>2151</v>
      </c>
      <c r="B24" s="3" t="s">
        <v>313</v>
      </c>
      <c r="C24" s="3">
        <v>5</v>
      </c>
      <c r="D24" s="3">
        <v>1</v>
      </c>
      <c r="E24" s="72" t="s">
        <v>347</v>
      </c>
      <c r="F24" s="77" t="s">
        <v>348</v>
      </c>
      <c r="G24" s="65">
        <f t="shared" si="0"/>
        <v>0</v>
      </c>
      <c r="H24" s="65">
        <v>0</v>
      </c>
      <c r="I24" s="65">
        <v>0</v>
      </c>
    </row>
    <row r="25" spans="1:9" ht="34.5" customHeight="1" x14ac:dyDescent="0.3">
      <c r="A25" s="99">
        <v>2160</v>
      </c>
      <c r="B25" s="2" t="s">
        <v>313</v>
      </c>
      <c r="C25" s="2">
        <v>6</v>
      </c>
      <c r="D25" s="2">
        <v>0</v>
      </c>
      <c r="E25" s="69" t="s">
        <v>349</v>
      </c>
      <c r="F25" s="70" t="s">
        <v>350</v>
      </c>
      <c r="G25" s="65">
        <f t="shared" si="0"/>
        <v>271177</v>
      </c>
      <c r="H25" s="65">
        <f>SUM(H26)</f>
        <v>39077</v>
      </c>
      <c r="I25" s="65">
        <f>SUM(I26)</f>
        <v>232100</v>
      </c>
    </row>
    <row r="26" spans="1:9" ht="24.75" customHeight="1" x14ac:dyDescent="0.3">
      <c r="A26" s="99">
        <v>2161</v>
      </c>
      <c r="B26" s="3" t="s">
        <v>313</v>
      </c>
      <c r="C26" s="3">
        <v>6</v>
      </c>
      <c r="D26" s="3">
        <v>1</v>
      </c>
      <c r="E26" s="72" t="s">
        <v>351</v>
      </c>
      <c r="F26" s="73" t="s">
        <v>352</v>
      </c>
      <c r="G26" s="65">
        <f t="shared" si="0"/>
        <v>271177</v>
      </c>
      <c r="H26" s="65">
        <f>'[1]Հատված 6'!H72</f>
        <v>39077</v>
      </c>
      <c r="I26" s="65">
        <f>'[1]Հատված 6'!I72</f>
        <v>232100</v>
      </c>
    </row>
    <row r="27" spans="1:9" x14ac:dyDescent="0.3">
      <c r="A27" s="99">
        <v>2170</v>
      </c>
      <c r="B27" s="2" t="s">
        <v>313</v>
      </c>
      <c r="C27" s="2">
        <v>7</v>
      </c>
      <c r="D27" s="2">
        <v>0</v>
      </c>
      <c r="E27" s="69" t="s">
        <v>353</v>
      </c>
      <c r="F27" s="73"/>
      <c r="G27" s="65">
        <f t="shared" si="0"/>
        <v>0</v>
      </c>
      <c r="H27" s="65">
        <f>SUM(H29)</f>
        <v>0</v>
      </c>
      <c r="I27" s="65">
        <f>SUM(I29)</f>
        <v>0</v>
      </c>
    </row>
    <row r="28" spans="1:9" x14ac:dyDescent="0.3">
      <c r="A28" s="99">
        <v>2171</v>
      </c>
      <c r="B28" s="3" t="s">
        <v>313</v>
      </c>
      <c r="C28" s="3">
        <v>7</v>
      </c>
      <c r="D28" s="3">
        <v>1</v>
      </c>
      <c r="E28" s="72" t="s">
        <v>354</v>
      </c>
      <c r="F28" s="73"/>
      <c r="G28" s="65">
        <f t="shared" si="0"/>
        <v>0</v>
      </c>
      <c r="H28" s="65">
        <v>0</v>
      </c>
      <c r="I28" s="65">
        <v>0</v>
      </c>
    </row>
    <row r="29" spans="1:9" ht="38.25" customHeight="1" x14ac:dyDescent="0.3">
      <c r="A29" s="99">
        <v>2180</v>
      </c>
      <c r="B29" s="2" t="s">
        <v>313</v>
      </c>
      <c r="C29" s="2">
        <v>8</v>
      </c>
      <c r="D29" s="2">
        <v>0</v>
      </c>
      <c r="E29" s="69" t="s">
        <v>355</v>
      </c>
      <c r="F29" s="70" t="s">
        <v>356</v>
      </c>
      <c r="G29" s="65">
        <f t="shared" si="0"/>
        <v>0</v>
      </c>
      <c r="H29" s="65">
        <f>SUM(H30)</f>
        <v>0</v>
      </c>
      <c r="I29" s="65">
        <f>SUM(I30)</f>
        <v>0</v>
      </c>
    </row>
    <row r="30" spans="1:9" ht="37.5" customHeight="1" x14ac:dyDescent="0.3">
      <c r="A30" s="99">
        <v>2181</v>
      </c>
      <c r="B30" s="3" t="s">
        <v>313</v>
      </c>
      <c r="C30" s="3">
        <v>8</v>
      </c>
      <c r="D30" s="3">
        <v>1</v>
      </c>
      <c r="E30" s="72" t="s">
        <v>355</v>
      </c>
      <c r="F30" s="77" t="s">
        <v>357</v>
      </c>
      <c r="G30" s="65">
        <f t="shared" si="0"/>
        <v>0</v>
      </c>
      <c r="H30" s="65">
        <v>0</v>
      </c>
      <c r="I30" s="65">
        <f>SUM(I31:I33)</f>
        <v>0</v>
      </c>
    </row>
    <row r="31" spans="1:9" x14ac:dyDescent="0.3">
      <c r="A31" s="99">
        <v>2182</v>
      </c>
      <c r="B31" s="3" t="s">
        <v>313</v>
      </c>
      <c r="C31" s="3">
        <v>8</v>
      </c>
      <c r="D31" s="3">
        <v>1</v>
      </c>
      <c r="E31" s="72" t="s">
        <v>358</v>
      </c>
      <c r="F31" s="77"/>
      <c r="G31" s="65">
        <f t="shared" si="0"/>
        <v>0</v>
      </c>
      <c r="H31" s="65">
        <v>0</v>
      </c>
      <c r="I31" s="65">
        <f>'[1]Հատված 6'!I86</f>
        <v>0</v>
      </c>
    </row>
    <row r="32" spans="1:9" ht="15" customHeight="1" x14ac:dyDescent="0.3">
      <c r="A32" s="99">
        <v>2183</v>
      </c>
      <c r="B32" s="3" t="s">
        <v>313</v>
      </c>
      <c r="C32" s="3">
        <v>8</v>
      </c>
      <c r="D32" s="3">
        <v>1</v>
      </c>
      <c r="E32" s="72" t="s">
        <v>359</v>
      </c>
      <c r="F32" s="77"/>
      <c r="G32" s="65">
        <f t="shared" si="0"/>
        <v>0</v>
      </c>
      <c r="H32" s="65">
        <v>0</v>
      </c>
      <c r="I32" s="65">
        <f>SUM(I33)</f>
        <v>0</v>
      </c>
    </row>
    <row r="33" spans="1:9" ht="27" x14ac:dyDescent="0.3">
      <c r="A33" s="99">
        <v>2184</v>
      </c>
      <c r="B33" s="3" t="s">
        <v>313</v>
      </c>
      <c r="C33" s="3">
        <v>8</v>
      </c>
      <c r="D33" s="3">
        <v>1</v>
      </c>
      <c r="E33" s="72" t="s">
        <v>360</v>
      </c>
      <c r="F33" s="77"/>
      <c r="G33" s="65">
        <f t="shared" si="0"/>
        <v>0</v>
      </c>
      <c r="H33" s="65">
        <v>0</v>
      </c>
      <c r="I33" s="65">
        <f>'[1]Հատված 6'!I89</f>
        <v>0</v>
      </c>
    </row>
    <row r="34" spans="1:9" s="68" customFormat="1" ht="14.25" customHeight="1" x14ac:dyDescent="0.25">
      <c r="A34" s="99">
        <v>2200</v>
      </c>
      <c r="B34" s="2" t="s">
        <v>361</v>
      </c>
      <c r="C34" s="2">
        <v>0</v>
      </c>
      <c r="D34" s="2">
        <v>0</v>
      </c>
      <c r="E34" s="64" t="s">
        <v>362</v>
      </c>
      <c r="F34" s="78" t="s">
        <v>363</v>
      </c>
      <c r="G34" s="65">
        <f t="shared" si="0"/>
        <v>17800</v>
      </c>
      <c r="H34" s="65">
        <f>SUM(H35+H37+H41+H43)</f>
        <v>9800</v>
      </c>
      <c r="I34" s="65">
        <f>SUM(I37+I39+I41+I43)</f>
        <v>8000</v>
      </c>
    </row>
    <row r="35" spans="1:9" ht="15.75" customHeight="1" x14ac:dyDescent="0.3">
      <c r="A35" s="99">
        <v>2210</v>
      </c>
      <c r="B35" s="2" t="s">
        <v>361</v>
      </c>
      <c r="C35" s="3">
        <v>1</v>
      </c>
      <c r="D35" s="3">
        <v>0</v>
      </c>
      <c r="E35" s="69" t="s">
        <v>364</v>
      </c>
      <c r="F35" s="79" t="s">
        <v>365</v>
      </c>
      <c r="G35" s="65">
        <f t="shared" si="0"/>
        <v>0</v>
      </c>
      <c r="H35" s="65">
        <f>SUM(H36)</f>
        <v>0</v>
      </c>
      <c r="I35" s="65">
        <f>SUM(I36)</f>
        <v>0</v>
      </c>
    </row>
    <row r="36" spans="1:9" ht="15.75" customHeight="1" x14ac:dyDescent="0.3">
      <c r="A36" s="99">
        <v>2211</v>
      </c>
      <c r="B36" s="3" t="s">
        <v>361</v>
      </c>
      <c r="C36" s="3">
        <v>1</v>
      </c>
      <c r="D36" s="3">
        <v>1</v>
      </c>
      <c r="E36" s="72" t="s">
        <v>366</v>
      </c>
      <c r="F36" s="77" t="s">
        <v>367</v>
      </c>
      <c r="G36" s="65">
        <f t="shared" si="0"/>
        <v>0</v>
      </c>
      <c r="H36" s="65">
        <f>'[1]Հատված 6'!H94</f>
        <v>0</v>
      </c>
      <c r="I36" s="65"/>
    </row>
    <row r="37" spans="1:9" ht="15.75" customHeight="1" x14ac:dyDescent="0.3">
      <c r="A37" s="99">
        <v>2220</v>
      </c>
      <c r="B37" s="2" t="s">
        <v>361</v>
      </c>
      <c r="C37" s="2">
        <v>2</v>
      </c>
      <c r="D37" s="2">
        <v>0</v>
      </c>
      <c r="E37" s="69" t="s">
        <v>368</v>
      </c>
      <c r="F37" s="79" t="s">
        <v>369</v>
      </c>
      <c r="G37" s="65">
        <f t="shared" si="0"/>
        <v>11800</v>
      </c>
      <c r="H37" s="65">
        <f>SUM(H38)</f>
        <v>3800</v>
      </c>
      <c r="I37" s="65">
        <f>SUM(I38)</f>
        <v>8000</v>
      </c>
    </row>
    <row r="38" spans="1:9" ht="15.75" customHeight="1" x14ac:dyDescent="0.3">
      <c r="A38" s="99">
        <v>2221</v>
      </c>
      <c r="B38" s="3" t="s">
        <v>361</v>
      </c>
      <c r="C38" s="3">
        <v>2</v>
      </c>
      <c r="D38" s="3">
        <v>1</v>
      </c>
      <c r="E38" s="72" t="s">
        <v>370</v>
      </c>
      <c r="F38" s="77" t="s">
        <v>371</v>
      </c>
      <c r="G38" s="65">
        <f t="shared" si="0"/>
        <v>11800</v>
      </c>
      <c r="H38" s="65">
        <f>'[1]Հատված 6'!H98</f>
        <v>3800</v>
      </c>
      <c r="I38" s="65">
        <f>'[1]Հատված 6'!I98</f>
        <v>8000</v>
      </c>
    </row>
    <row r="39" spans="1:9" ht="15.75" customHeight="1" x14ac:dyDescent="0.3">
      <c r="A39" s="99">
        <v>2230</v>
      </c>
      <c r="B39" s="2" t="s">
        <v>361</v>
      </c>
      <c r="C39" s="3">
        <v>3</v>
      </c>
      <c r="D39" s="3">
        <v>0</v>
      </c>
      <c r="E39" s="69" t="s">
        <v>372</v>
      </c>
      <c r="F39" s="79" t="s">
        <v>373</v>
      </c>
      <c r="G39" s="65">
        <f t="shared" si="0"/>
        <v>0</v>
      </c>
      <c r="H39" s="65">
        <f>SUM(H40)</f>
        <v>0</v>
      </c>
      <c r="I39" s="65">
        <f>SUM(I40)</f>
        <v>0</v>
      </c>
    </row>
    <row r="40" spans="1:9" ht="13.5" customHeight="1" x14ac:dyDescent="0.3">
      <c r="A40" s="99">
        <v>2231</v>
      </c>
      <c r="B40" s="3" t="s">
        <v>361</v>
      </c>
      <c r="C40" s="3">
        <v>3</v>
      </c>
      <c r="D40" s="3">
        <v>1</v>
      </c>
      <c r="E40" s="72" t="s">
        <v>374</v>
      </c>
      <c r="F40" s="77" t="s">
        <v>375</v>
      </c>
      <c r="G40" s="65">
        <f t="shared" si="0"/>
        <v>0</v>
      </c>
      <c r="H40" s="65">
        <v>0</v>
      </c>
      <c r="I40" s="65">
        <v>0</v>
      </c>
    </row>
    <row r="41" spans="1:9" ht="36.75" customHeight="1" x14ac:dyDescent="0.3">
      <c r="A41" s="99">
        <v>2240</v>
      </c>
      <c r="B41" s="2" t="s">
        <v>361</v>
      </c>
      <c r="C41" s="2">
        <v>4</v>
      </c>
      <c r="D41" s="2">
        <v>0</v>
      </c>
      <c r="E41" s="69" t="s">
        <v>376</v>
      </c>
      <c r="F41" s="70" t="s">
        <v>377</v>
      </c>
      <c r="G41" s="65">
        <f t="shared" si="0"/>
        <v>0</v>
      </c>
      <c r="H41" s="65">
        <f>SUM(H42)</f>
        <v>0</v>
      </c>
      <c r="I41" s="65">
        <f>SUM(I42)</f>
        <v>0</v>
      </c>
    </row>
    <row r="42" spans="1:9" ht="33" x14ac:dyDescent="0.3">
      <c r="A42" s="99">
        <v>2241</v>
      </c>
      <c r="B42" s="3" t="s">
        <v>361</v>
      </c>
      <c r="C42" s="3">
        <v>4</v>
      </c>
      <c r="D42" s="3">
        <v>1</v>
      </c>
      <c r="E42" s="72" t="s">
        <v>376</v>
      </c>
      <c r="F42" s="77" t="s">
        <v>377</v>
      </c>
      <c r="G42" s="65">
        <f t="shared" si="0"/>
        <v>0</v>
      </c>
      <c r="H42" s="65">
        <v>0</v>
      </c>
      <c r="I42" s="65">
        <v>0</v>
      </c>
    </row>
    <row r="43" spans="1:9" ht="25.5" customHeight="1" x14ac:dyDescent="0.3">
      <c r="A43" s="99">
        <v>2250</v>
      </c>
      <c r="B43" s="2" t="s">
        <v>361</v>
      </c>
      <c r="C43" s="2">
        <v>5</v>
      </c>
      <c r="D43" s="2">
        <v>0</v>
      </c>
      <c r="E43" s="69" t="s">
        <v>378</v>
      </c>
      <c r="F43" s="70" t="s">
        <v>379</v>
      </c>
      <c r="G43" s="65">
        <f t="shared" si="0"/>
        <v>6000</v>
      </c>
      <c r="H43" s="65">
        <f>SUM(H44)</f>
        <v>6000</v>
      </c>
      <c r="I43" s="65">
        <f>SUM(I45)</f>
        <v>0</v>
      </c>
    </row>
    <row r="44" spans="1:9" ht="15.75" customHeight="1" x14ac:dyDescent="0.3">
      <c r="A44" s="99">
        <v>2251</v>
      </c>
      <c r="B44" s="3" t="s">
        <v>361</v>
      </c>
      <c r="C44" s="3">
        <v>5</v>
      </c>
      <c r="D44" s="3">
        <v>1</v>
      </c>
      <c r="E44" s="72" t="s">
        <v>380</v>
      </c>
      <c r="F44" s="77" t="s">
        <v>381</v>
      </c>
      <c r="G44" s="65">
        <f t="shared" si="0"/>
        <v>6000</v>
      </c>
      <c r="H44" s="65">
        <f>'[1]Հատված 6'!H112</f>
        <v>6000</v>
      </c>
      <c r="I44" s="65">
        <v>0</v>
      </c>
    </row>
    <row r="45" spans="1:9" s="68" customFormat="1" ht="36.75" customHeight="1" x14ac:dyDescent="0.25">
      <c r="A45" s="99">
        <v>2300</v>
      </c>
      <c r="B45" s="2" t="s">
        <v>382</v>
      </c>
      <c r="C45" s="2">
        <v>0</v>
      </c>
      <c r="D45" s="2">
        <v>0</v>
      </c>
      <c r="E45" s="64" t="s">
        <v>383</v>
      </c>
      <c r="F45" s="78" t="s">
        <v>384</v>
      </c>
      <c r="G45" s="65">
        <f t="shared" si="0"/>
        <v>1000</v>
      </c>
      <c r="H45" s="65">
        <f>SUM(H46+H50+H52+H55+H57+H59+H61)</f>
        <v>1000</v>
      </c>
      <c r="I45" s="65">
        <f>SUM(I46+I50+I52+I55+I57+I59+I61)</f>
        <v>0</v>
      </c>
    </row>
    <row r="46" spans="1:9" ht="15.75" customHeight="1" x14ac:dyDescent="0.3">
      <c r="A46" s="99">
        <v>2310</v>
      </c>
      <c r="B46" s="2" t="s">
        <v>382</v>
      </c>
      <c r="C46" s="2">
        <v>1</v>
      </c>
      <c r="D46" s="2">
        <v>0</v>
      </c>
      <c r="E46" s="69" t="s">
        <v>385</v>
      </c>
      <c r="F46" s="70" t="s">
        <v>386</v>
      </c>
      <c r="G46" s="65">
        <f t="shared" si="0"/>
        <v>0</v>
      </c>
      <c r="H46" s="65">
        <f>SUM(H47:H49)</f>
        <v>0</v>
      </c>
      <c r="I46" s="65">
        <f>SUM(I47:I49)</f>
        <v>0</v>
      </c>
    </row>
    <row r="47" spans="1:9" ht="15" customHeight="1" x14ac:dyDescent="0.3">
      <c r="A47" s="99">
        <v>2311</v>
      </c>
      <c r="B47" s="3" t="s">
        <v>382</v>
      </c>
      <c r="C47" s="3">
        <v>1</v>
      </c>
      <c r="D47" s="3">
        <v>1</v>
      </c>
      <c r="E47" s="72" t="s">
        <v>387</v>
      </c>
      <c r="F47" s="77" t="s">
        <v>388</v>
      </c>
      <c r="G47" s="65">
        <f t="shared" si="0"/>
        <v>0</v>
      </c>
      <c r="H47" s="65">
        <v>0</v>
      </c>
      <c r="I47" s="65">
        <v>0</v>
      </c>
    </row>
    <row r="48" spans="1:9" ht="15" customHeight="1" x14ac:dyDescent="0.3">
      <c r="A48" s="99">
        <v>2312</v>
      </c>
      <c r="B48" s="3" t="s">
        <v>382</v>
      </c>
      <c r="C48" s="3">
        <v>1</v>
      </c>
      <c r="D48" s="3">
        <v>2</v>
      </c>
      <c r="E48" s="72" t="s">
        <v>389</v>
      </c>
      <c r="F48" s="77"/>
      <c r="G48" s="65">
        <f t="shared" si="0"/>
        <v>0</v>
      </c>
      <c r="H48" s="65">
        <v>0</v>
      </c>
      <c r="I48" s="65">
        <v>0</v>
      </c>
    </row>
    <row r="49" spans="1:9" ht="15" customHeight="1" x14ac:dyDescent="0.3">
      <c r="A49" s="99">
        <v>2313</v>
      </c>
      <c r="B49" s="3" t="s">
        <v>382</v>
      </c>
      <c r="C49" s="3">
        <v>1</v>
      </c>
      <c r="D49" s="3">
        <v>3</v>
      </c>
      <c r="E49" s="72" t="s">
        <v>390</v>
      </c>
      <c r="F49" s="77"/>
      <c r="G49" s="65">
        <f t="shared" si="0"/>
        <v>0</v>
      </c>
      <c r="H49" s="65">
        <v>0</v>
      </c>
      <c r="I49" s="65">
        <v>0</v>
      </c>
    </row>
    <row r="50" spans="1:9" ht="15" customHeight="1" x14ac:dyDescent="0.3">
      <c r="A50" s="99">
        <v>2320</v>
      </c>
      <c r="B50" s="2" t="s">
        <v>382</v>
      </c>
      <c r="C50" s="2">
        <v>2</v>
      </c>
      <c r="D50" s="2">
        <v>0</v>
      </c>
      <c r="E50" s="69" t="s">
        <v>391</v>
      </c>
      <c r="F50" s="70" t="s">
        <v>392</v>
      </c>
      <c r="G50" s="65">
        <f t="shared" si="0"/>
        <v>1000</v>
      </c>
      <c r="H50" s="65">
        <f>SUM(H51)</f>
        <v>1000</v>
      </c>
      <c r="I50" s="65">
        <f>SUM(I51)</f>
        <v>0</v>
      </c>
    </row>
    <row r="51" spans="1:9" ht="15" customHeight="1" x14ac:dyDescent="0.3">
      <c r="A51" s="99">
        <v>2321</v>
      </c>
      <c r="B51" s="3" t="s">
        <v>382</v>
      </c>
      <c r="C51" s="3">
        <v>2</v>
      </c>
      <c r="D51" s="3">
        <v>1</v>
      </c>
      <c r="E51" s="72" t="s">
        <v>393</v>
      </c>
      <c r="F51" s="77" t="s">
        <v>394</v>
      </c>
      <c r="G51" s="65">
        <f t="shared" si="0"/>
        <v>1000</v>
      </c>
      <c r="H51" s="65">
        <f>'[1]Հատված 6'!H128</f>
        <v>1000</v>
      </c>
      <c r="I51" s="65"/>
    </row>
    <row r="52" spans="1:9" ht="27" x14ac:dyDescent="0.3">
      <c r="A52" s="99">
        <v>2330</v>
      </c>
      <c r="B52" s="2" t="s">
        <v>382</v>
      </c>
      <c r="C52" s="2">
        <v>3</v>
      </c>
      <c r="D52" s="2">
        <v>0</v>
      </c>
      <c r="E52" s="69" t="s">
        <v>395</v>
      </c>
      <c r="F52" s="70" t="s">
        <v>396</v>
      </c>
      <c r="G52" s="65">
        <f t="shared" si="0"/>
        <v>0</v>
      </c>
      <c r="H52" s="65">
        <f>SUM(H53:H54)</f>
        <v>0</v>
      </c>
      <c r="I52" s="65">
        <f>SUM(I53:I54)</f>
        <v>0</v>
      </c>
    </row>
    <row r="53" spans="1:9" x14ac:dyDescent="0.3">
      <c r="A53" s="99">
        <v>2331</v>
      </c>
      <c r="B53" s="3" t="s">
        <v>382</v>
      </c>
      <c r="C53" s="3">
        <v>3</v>
      </c>
      <c r="D53" s="3">
        <v>1</v>
      </c>
      <c r="E53" s="72" t="s">
        <v>397</v>
      </c>
      <c r="F53" s="77" t="s">
        <v>398</v>
      </c>
      <c r="G53" s="65">
        <f t="shared" si="0"/>
        <v>0</v>
      </c>
      <c r="H53" s="65">
        <v>0</v>
      </c>
      <c r="I53" s="65">
        <v>0</v>
      </c>
    </row>
    <row r="54" spans="1:9" x14ac:dyDescent="0.3">
      <c r="A54" s="99">
        <v>2332</v>
      </c>
      <c r="B54" s="3" t="s">
        <v>382</v>
      </c>
      <c r="C54" s="3">
        <v>3</v>
      </c>
      <c r="D54" s="3">
        <v>2</v>
      </c>
      <c r="E54" s="72" t="s">
        <v>399</v>
      </c>
      <c r="F54" s="77"/>
      <c r="G54" s="65">
        <f t="shared" si="0"/>
        <v>0</v>
      </c>
      <c r="H54" s="65">
        <v>0</v>
      </c>
      <c r="I54" s="65">
        <v>0</v>
      </c>
    </row>
    <row r="55" spans="1:9" x14ac:dyDescent="0.3">
      <c r="A55" s="99">
        <v>2340</v>
      </c>
      <c r="B55" s="2" t="s">
        <v>382</v>
      </c>
      <c r="C55" s="2">
        <v>4</v>
      </c>
      <c r="D55" s="2">
        <v>0</v>
      </c>
      <c r="E55" s="69" t="s">
        <v>400</v>
      </c>
      <c r="F55" s="77"/>
      <c r="G55" s="65">
        <f t="shared" si="0"/>
        <v>0</v>
      </c>
      <c r="H55" s="65">
        <f>SUM(H56)</f>
        <v>0</v>
      </c>
      <c r="I55" s="65">
        <f>SUM(I56)</f>
        <v>0</v>
      </c>
    </row>
    <row r="56" spans="1:9" x14ac:dyDescent="0.3">
      <c r="A56" s="99">
        <v>2341</v>
      </c>
      <c r="B56" s="3" t="s">
        <v>382</v>
      </c>
      <c r="C56" s="3">
        <v>4</v>
      </c>
      <c r="D56" s="3">
        <v>1</v>
      </c>
      <c r="E56" s="72" t="s">
        <v>401</v>
      </c>
      <c r="F56" s="77"/>
      <c r="G56" s="65">
        <f t="shared" si="0"/>
        <v>0</v>
      </c>
      <c r="H56" s="65">
        <v>0</v>
      </c>
      <c r="I56" s="65">
        <v>0</v>
      </c>
    </row>
    <row r="57" spans="1:9" x14ac:dyDescent="0.3">
      <c r="A57" s="99">
        <v>2350</v>
      </c>
      <c r="B57" s="2" t="s">
        <v>382</v>
      </c>
      <c r="C57" s="2">
        <v>5</v>
      </c>
      <c r="D57" s="2">
        <v>0</v>
      </c>
      <c r="E57" s="69" t="s">
        <v>402</v>
      </c>
      <c r="F57" s="70" t="s">
        <v>403</v>
      </c>
      <c r="G57" s="65">
        <f t="shared" si="0"/>
        <v>0</v>
      </c>
      <c r="H57" s="65">
        <f>SUM(H58)</f>
        <v>0</v>
      </c>
      <c r="I57" s="65">
        <f>SUM(I58)</f>
        <v>0</v>
      </c>
    </row>
    <row r="58" spans="1:9" x14ac:dyDescent="0.3">
      <c r="A58" s="99">
        <v>2351</v>
      </c>
      <c r="B58" s="3" t="s">
        <v>382</v>
      </c>
      <c r="C58" s="3">
        <v>5</v>
      </c>
      <c r="D58" s="3">
        <v>1</v>
      </c>
      <c r="E58" s="72" t="s">
        <v>404</v>
      </c>
      <c r="F58" s="77" t="s">
        <v>403</v>
      </c>
      <c r="G58" s="65">
        <f t="shared" si="0"/>
        <v>0</v>
      </c>
      <c r="H58" s="65">
        <v>0</v>
      </c>
      <c r="I58" s="65">
        <v>0</v>
      </c>
    </row>
    <row r="59" spans="1:9" ht="36" customHeight="1" x14ac:dyDescent="0.3">
      <c r="A59" s="99">
        <v>2360</v>
      </c>
      <c r="B59" s="2" t="s">
        <v>382</v>
      </c>
      <c r="C59" s="2">
        <v>6</v>
      </c>
      <c r="D59" s="2">
        <v>0</v>
      </c>
      <c r="E59" s="69" t="s">
        <v>405</v>
      </c>
      <c r="F59" s="70" t="s">
        <v>406</v>
      </c>
      <c r="G59" s="65">
        <f t="shared" si="0"/>
        <v>0</v>
      </c>
      <c r="H59" s="65">
        <f>SUM(H60)</f>
        <v>0</v>
      </c>
      <c r="I59" s="65">
        <f>SUM(I60)</f>
        <v>0</v>
      </c>
    </row>
    <row r="60" spans="1:9" ht="25.5" customHeight="1" x14ac:dyDescent="0.3">
      <c r="A60" s="99">
        <v>2361</v>
      </c>
      <c r="B60" s="3" t="s">
        <v>382</v>
      </c>
      <c r="C60" s="3">
        <v>6</v>
      </c>
      <c r="D60" s="3">
        <v>1</v>
      </c>
      <c r="E60" s="72" t="s">
        <v>407</v>
      </c>
      <c r="F60" s="77" t="s">
        <v>408</v>
      </c>
      <c r="G60" s="65">
        <f t="shared" si="0"/>
        <v>0</v>
      </c>
      <c r="H60" s="65">
        <v>0</v>
      </c>
      <c r="I60" s="65">
        <v>0</v>
      </c>
    </row>
    <row r="61" spans="1:9" ht="27.75" customHeight="1" x14ac:dyDescent="0.3">
      <c r="A61" s="99">
        <v>2370</v>
      </c>
      <c r="B61" s="2" t="s">
        <v>382</v>
      </c>
      <c r="C61" s="2">
        <v>7</v>
      </c>
      <c r="D61" s="2">
        <v>0</v>
      </c>
      <c r="E61" s="69" t="s">
        <v>409</v>
      </c>
      <c r="F61" s="70" t="s">
        <v>410</v>
      </c>
      <c r="G61" s="65">
        <f t="shared" si="0"/>
        <v>0</v>
      </c>
      <c r="H61" s="65">
        <f>SUM(H62)</f>
        <v>0</v>
      </c>
      <c r="I61" s="65">
        <f>SUM(I62)</f>
        <v>0</v>
      </c>
    </row>
    <row r="62" spans="1:9" ht="26.25" customHeight="1" x14ac:dyDescent="0.3">
      <c r="A62" s="99">
        <v>2371</v>
      </c>
      <c r="B62" s="3" t="s">
        <v>382</v>
      </c>
      <c r="C62" s="3">
        <v>7</v>
      </c>
      <c r="D62" s="3">
        <v>1</v>
      </c>
      <c r="E62" s="72" t="s">
        <v>411</v>
      </c>
      <c r="F62" s="77" t="s">
        <v>412</v>
      </c>
      <c r="G62" s="65">
        <f t="shared" si="0"/>
        <v>0</v>
      </c>
      <c r="H62" s="65">
        <v>0</v>
      </c>
      <c r="I62" s="65">
        <v>0</v>
      </c>
    </row>
    <row r="63" spans="1:9" s="68" customFormat="1" ht="25.5" customHeight="1" x14ac:dyDescent="0.25">
      <c r="A63" s="99">
        <v>2400</v>
      </c>
      <c r="B63" s="2" t="s">
        <v>413</v>
      </c>
      <c r="C63" s="2">
        <v>0</v>
      </c>
      <c r="D63" s="2">
        <v>0</v>
      </c>
      <c r="E63" s="64" t="s">
        <v>414</v>
      </c>
      <c r="F63" s="78" t="s">
        <v>415</v>
      </c>
      <c r="G63" s="65">
        <f t="shared" si="0"/>
        <v>1211815.8999999999</v>
      </c>
      <c r="H63" s="65">
        <f>SUM(H64+H67+H72+H79+H83+H89+H91+H96+H104)</f>
        <v>28239</v>
      </c>
      <c r="I63" s="65">
        <f>SUM(I64+I67+I72+I79+I83+I89+I91+I96+I104)</f>
        <v>1183576.8999999999</v>
      </c>
    </row>
    <row r="64" spans="1:9" ht="38.25" customHeight="1" x14ac:dyDescent="0.3">
      <c r="A64" s="99">
        <v>2410</v>
      </c>
      <c r="B64" s="2" t="s">
        <v>413</v>
      </c>
      <c r="C64" s="2">
        <v>1</v>
      </c>
      <c r="D64" s="2">
        <v>0</v>
      </c>
      <c r="E64" s="69" t="s">
        <v>416</v>
      </c>
      <c r="F64" s="70" t="s">
        <v>417</v>
      </c>
      <c r="G64" s="65">
        <f t="shared" si="0"/>
        <v>0</v>
      </c>
      <c r="H64" s="65">
        <f>SUM(H65:H66)</f>
        <v>0</v>
      </c>
      <c r="I64" s="65">
        <f>SUM(I65:I66)</f>
        <v>0</v>
      </c>
    </row>
    <row r="65" spans="1:9" ht="25.5" customHeight="1" x14ac:dyDescent="0.3">
      <c r="A65" s="99">
        <v>2411</v>
      </c>
      <c r="B65" s="3" t="s">
        <v>413</v>
      </c>
      <c r="C65" s="3">
        <v>1</v>
      </c>
      <c r="D65" s="3">
        <v>1</v>
      </c>
      <c r="E65" s="72" t="s">
        <v>418</v>
      </c>
      <c r="F65" s="73" t="s">
        <v>419</v>
      </c>
      <c r="G65" s="65">
        <f t="shared" si="0"/>
        <v>0</v>
      </c>
      <c r="H65" s="65">
        <f>'[1]Հատված 6'!H156</f>
        <v>0</v>
      </c>
      <c r="I65" s="65">
        <f>'[1]Հատված 6'!I156</f>
        <v>0</v>
      </c>
    </row>
    <row r="66" spans="1:9" ht="33" x14ac:dyDescent="0.3">
      <c r="A66" s="99">
        <v>2412</v>
      </c>
      <c r="B66" s="3" t="s">
        <v>413</v>
      </c>
      <c r="C66" s="3">
        <v>1</v>
      </c>
      <c r="D66" s="3">
        <v>2</v>
      </c>
      <c r="E66" s="72" t="s">
        <v>420</v>
      </c>
      <c r="F66" s="77" t="s">
        <v>421</v>
      </c>
      <c r="G66" s="65">
        <f t="shared" si="0"/>
        <v>0</v>
      </c>
      <c r="H66" s="65">
        <f>'[1]Հատված 6'!H159</f>
        <v>0</v>
      </c>
      <c r="I66" s="65">
        <f>'[1]Հատված 6'!I159</f>
        <v>0</v>
      </c>
    </row>
    <row r="67" spans="1:9" ht="39.75" customHeight="1" x14ac:dyDescent="0.3">
      <c r="A67" s="99">
        <v>2420</v>
      </c>
      <c r="B67" s="2" t="s">
        <v>413</v>
      </c>
      <c r="C67" s="2">
        <v>2</v>
      </c>
      <c r="D67" s="2">
        <v>0</v>
      </c>
      <c r="E67" s="69" t="s">
        <v>422</v>
      </c>
      <c r="F67" s="70" t="s">
        <v>423</v>
      </c>
      <c r="G67" s="65">
        <f t="shared" si="0"/>
        <v>16239</v>
      </c>
      <c r="H67" s="65">
        <f>SUM(H68:H71)</f>
        <v>16239</v>
      </c>
      <c r="I67" s="65">
        <f>SUM(I68:I71)</f>
        <v>0</v>
      </c>
    </row>
    <row r="68" spans="1:9" ht="15.75" customHeight="1" x14ac:dyDescent="0.3">
      <c r="A68" s="99">
        <v>2421</v>
      </c>
      <c r="B68" s="3" t="s">
        <v>413</v>
      </c>
      <c r="C68" s="3">
        <v>2</v>
      </c>
      <c r="D68" s="3">
        <v>1</v>
      </c>
      <c r="E68" s="72" t="s">
        <v>424</v>
      </c>
      <c r="F68" s="77" t="s">
        <v>425</v>
      </c>
      <c r="G68" s="65">
        <f t="shared" si="0"/>
        <v>1100</v>
      </c>
      <c r="H68" s="65">
        <f>'[1]Հատված 6'!H163</f>
        <v>1100</v>
      </c>
      <c r="I68" s="65">
        <f>'[1]Հատված 6'!I163</f>
        <v>0</v>
      </c>
    </row>
    <row r="69" spans="1:9" ht="15.75" customHeight="1" x14ac:dyDescent="0.3">
      <c r="A69" s="99">
        <v>2422</v>
      </c>
      <c r="B69" s="3" t="s">
        <v>413</v>
      </c>
      <c r="C69" s="3">
        <v>2</v>
      </c>
      <c r="D69" s="3">
        <v>2</v>
      </c>
      <c r="E69" s="72" t="s">
        <v>426</v>
      </c>
      <c r="F69" s="77" t="s">
        <v>427</v>
      </c>
      <c r="G69" s="65">
        <f t="shared" si="0"/>
        <v>0</v>
      </c>
      <c r="H69" s="65">
        <f>'[1]Հատված 6'!H167</f>
        <v>0</v>
      </c>
      <c r="I69" s="65">
        <f>'[1]Հատված 6'!I167</f>
        <v>0</v>
      </c>
    </row>
    <row r="70" spans="1:9" ht="15.75" customHeight="1" x14ac:dyDescent="0.3">
      <c r="A70" s="99">
        <v>2423</v>
      </c>
      <c r="B70" s="3" t="s">
        <v>413</v>
      </c>
      <c r="C70" s="3">
        <v>2</v>
      </c>
      <c r="D70" s="3">
        <v>3</v>
      </c>
      <c r="E70" s="72" t="s">
        <v>428</v>
      </c>
      <c r="F70" s="77" t="s">
        <v>429</v>
      </c>
      <c r="G70" s="65">
        <f t="shared" si="0"/>
        <v>0</v>
      </c>
      <c r="H70" s="65">
        <f>'[1]Հատված 6'!H170</f>
        <v>0</v>
      </c>
      <c r="I70" s="65">
        <f>'[1]Հատված 6'!I170</f>
        <v>0</v>
      </c>
    </row>
    <row r="71" spans="1:9" ht="15.75" customHeight="1" x14ac:dyDescent="0.3">
      <c r="A71" s="99">
        <v>2424</v>
      </c>
      <c r="B71" s="3" t="s">
        <v>413</v>
      </c>
      <c r="C71" s="3">
        <v>2</v>
      </c>
      <c r="D71" s="3">
        <v>4</v>
      </c>
      <c r="E71" s="72" t="s">
        <v>430</v>
      </c>
      <c r="F71" s="77"/>
      <c r="G71" s="65">
        <f t="shared" si="0"/>
        <v>15139</v>
      </c>
      <c r="H71" s="65">
        <f>'[1]Հատված 6'!H173</f>
        <v>15139</v>
      </c>
      <c r="I71" s="65">
        <f>'[1]Հատված 6'!I173</f>
        <v>0</v>
      </c>
    </row>
    <row r="72" spans="1:9" ht="15.75" customHeight="1" x14ac:dyDescent="0.3">
      <c r="A72" s="99">
        <v>2430</v>
      </c>
      <c r="B72" s="2" t="s">
        <v>413</v>
      </c>
      <c r="C72" s="2">
        <v>3</v>
      </c>
      <c r="D72" s="2">
        <v>0</v>
      </c>
      <c r="E72" s="69" t="s">
        <v>431</v>
      </c>
      <c r="F72" s="70" t="s">
        <v>432</v>
      </c>
      <c r="G72" s="65">
        <f t="shared" ref="G72:G135" si="1">SUM(H72:I72)</f>
        <v>0</v>
      </c>
      <c r="H72" s="65">
        <f>SUM(H73:H78)</f>
        <v>0</v>
      </c>
      <c r="I72" s="65">
        <f>SUM(I73:I78)</f>
        <v>0</v>
      </c>
    </row>
    <row r="73" spans="1:9" ht="15.75" customHeight="1" x14ac:dyDescent="0.3">
      <c r="A73" s="99">
        <v>2431</v>
      </c>
      <c r="B73" s="3" t="s">
        <v>413</v>
      </c>
      <c r="C73" s="3">
        <v>3</v>
      </c>
      <c r="D73" s="3">
        <v>1</v>
      </c>
      <c r="E73" s="72" t="s">
        <v>433</v>
      </c>
      <c r="F73" s="77" t="s">
        <v>434</v>
      </c>
      <c r="G73" s="65">
        <f t="shared" si="1"/>
        <v>0</v>
      </c>
      <c r="H73" s="65">
        <f>'[1]Հատված 6'!H179</f>
        <v>0</v>
      </c>
      <c r="I73" s="65">
        <f>'[1]Հատված 6'!I179</f>
        <v>0</v>
      </c>
    </row>
    <row r="74" spans="1:9" ht="15.75" customHeight="1" x14ac:dyDescent="0.3">
      <c r="A74" s="99">
        <v>2432</v>
      </c>
      <c r="B74" s="3" t="s">
        <v>413</v>
      </c>
      <c r="C74" s="3">
        <v>3</v>
      </c>
      <c r="D74" s="3">
        <v>2</v>
      </c>
      <c r="E74" s="72" t="s">
        <v>435</v>
      </c>
      <c r="F74" s="77" t="s">
        <v>436</v>
      </c>
      <c r="G74" s="65">
        <f t="shared" si="1"/>
        <v>0</v>
      </c>
      <c r="H74" s="65">
        <f>'[1]Հատված 6'!H182</f>
        <v>0</v>
      </c>
      <c r="I74" s="65">
        <f>'[1]Հատված 6'!I182</f>
        <v>0</v>
      </c>
    </row>
    <row r="75" spans="1:9" ht="15.75" customHeight="1" x14ac:dyDescent="0.3">
      <c r="A75" s="99">
        <v>2433</v>
      </c>
      <c r="B75" s="3" t="s">
        <v>413</v>
      </c>
      <c r="C75" s="3">
        <v>3</v>
      </c>
      <c r="D75" s="3">
        <v>3</v>
      </c>
      <c r="E75" s="72" t="s">
        <v>437</v>
      </c>
      <c r="F75" s="77" t="s">
        <v>438</v>
      </c>
      <c r="G75" s="65">
        <f t="shared" si="1"/>
        <v>0</v>
      </c>
      <c r="H75" s="65">
        <f>'[1]Հատված 6'!H185</f>
        <v>0</v>
      </c>
      <c r="I75" s="65">
        <f>'[1]Հատված 6'!I185</f>
        <v>0</v>
      </c>
    </row>
    <row r="76" spans="1:9" ht="15.75" customHeight="1" x14ac:dyDescent="0.3">
      <c r="A76" s="99">
        <v>2434</v>
      </c>
      <c r="B76" s="3" t="s">
        <v>413</v>
      </c>
      <c r="C76" s="3">
        <v>3</v>
      </c>
      <c r="D76" s="3">
        <v>4</v>
      </c>
      <c r="E76" s="72" t="s">
        <v>439</v>
      </c>
      <c r="F76" s="77" t="s">
        <v>440</v>
      </c>
      <c r="G76" s="65">
        <f t="shared" si="1"/>
        <v>0</v>
      </c>
      <c r="H76" s="65">
        <f>'[1]Հատված 6'!H188</f>
        <v>0</v>
      </c>
      <c r="I76" s="65">
        <f>'[1]Հատված 6'!I188</f>
        <v>0</v>
      </c>
    </row>
    <row r="77" spans="1:9" ht="15.75" customHeight="1" x14ac:dyDescent="0.3">
      <c r="A77" s="99">
        <v>2435</v>
      </c>
      <c r="B77" s="3" t="s">
        <v>413</v>
      </c>
      <c r="C77" s="3">
        <v>3</v>
      </c>
      <c r="D77" s="3">
        <v>5</v>
      </c>
      <c r="E77" s="72" t="s">
        <v>441</v>
      </c>
      <c r="F77" s="77" t="s">
        <v>442</v>
      </c>
      <c r="G77" s="65">
        <f t="shared" si="1"/>
        <v>0</v>
      </c>
      <c r="H77" s="65">
        <f>'[1]Հատված 6'!H191</f>
        <v>0</v>
      </c>
      <c r="I77" s="65">
        <f>'[1]Հատված 6'!I191</f>
        <v>0</v>
      </c>
    </row>
    <row r="78" spans="1:9" ht="15.75" customHeight="1" x14ac:dyDescent="0.3">
      <c r="A78" s="99">
        <v>2436</v>
      </c>
      <c r="B78" s="3" t="s">
        <v>413</v>
      </c>
      <c r="C78" s="3">
        <v>3</v>
      </c>
      <c r="D78" s="3">
        <v>6</v>
      </c>
      <c r="E78" s="72" t="s">
        <v>443</v>
      </c>
      <c r="F78" s="77" t="s">
        <v>444</v>
      </c>
      <c r="G78" s="65">
        <f t="shared" si="1"/>
        <v>0</v>
      </c>
      <c r="H78" s="65">
        <f>'[1]Հատված 6'!H194</f>
        <v>0</v>
      </c>
      <c r="I78" s="65">
        <f>'[1]Հատված 6'!I194</f>
        <v>0</v>
      </c>
    </row>
    <row r="79" spans="1:9" ht="26.25" customHeight="1" x14ac:dyDescent="0.3">
      <c r="A79" s="99">
        <v>2440</v>
      </c>
      <c r="B79" s="2" t="s">
        <v>413</v>
      </c>
      <c r="C79" s="2">
        <v>4</v>
      </c>
      <c r="D79" s="2">
        <v>0</v>
      </c>
      <c r="E79" s="69" t="s">
        <v>445</v>
      </c>
      <c r="F79" s="70" t="s">
        <v>446</v>
      </c>
      <c r="G79" s="65">
        <f t="shared" si="1"/>
        <v>0</v>
      </c>
      <c r="H79" s="65">
        <f>SUM(H80:H82)</f>
        <v>0</v>
      </c>
      <c r="I79" s="65">
        <f>SUM(I80:I82)</f>
        <v>0</v>
      </c>
    </row>
    <row r="80" spans="1:9" ht="24.75" customHeight="1" x14ac:dyDescent="0.3">
      <c r="A80" s="99">
        <v>2441</v>
      </c>
      <c r="B80" s="3" t="s">
        <v>413</v>
      </c>
      <c r="C80" s="3">
        <v>4</v>
      </c>
      <c r="D80" s="3">
        <v>1</v>
      </c>
      <c r="E80" s="72" t="s">
        <v>447</v>
      </c>
      <c r="F80" s="77" t="s">
        <v>448</v>
      </c>
      <c r="G80" s="65">
        <f t="shared" si="1"/>
        <v>0</v>
      </c>
      <c r="H80" s="65">
        <f>'[1]Հատված 6'!H198</f>
        <v>0</v>
      </c>
      <c r="I80" s="65">
        <f>'[1]Հատված 6'!I198</f>
        <v>0</v>
      </c>
    </row>
    <row r="81" spans="1:9" ht="15" customHeight="1" x14ac:dyDescent="0.3">
      <c r="A81" s="99">
        <v>2442</v>
      </c>
      <c r="B81" s="3" t="s">
        <v>413</v>
      </c>
      <c r="C81" s="3">
        <v>4</v>
      </c>
      <c r="D81" s="3">
        <v>2</v>
      </c>
      <c r="E81" s="72" t="s">
        <v>449</v>
      </c>
      <c r="F81" s="77" t="s">
        <v>450</v>
      </c>
      <c r="G81" s="65">
        <f t="shared" si="1"/>
        <v>0</v>
      </c>
      <c r="H81" s="65">
        <f>'[1]Հատված 6'!H201</f>
        <v>0</v>
      </c>
      <c r="I81" s="65">
        <f>'[1]Հատված 6'!I201</f>
        <v>0</v>
      </c>
    </row>
    <row r="82" spans="1:9" ht="15" customHeight="1" x14ac:dyDescent="0.3">
      <c r="A82" s="99">
        <v>2443</v>
      </c>
      <c r="B82" s="3" t="s">
        <v>413</v>
      </c>
      <c r="C82" s="3">
        <v>4</v>
      </c>
      <c r="D82" s="3">
        <v>3</v>
      </c>
      <c r="E82" s="72" t="s">
        <v>451</v>
      </c>
      <c r="F82" s="77" t="s">
        <v>452</v>
      </c>
      <c r="G82" s="65">
        <f t="shared" si="1"/>
        <v>0</v>
      </c>
      <c r="H82" s="65">
        <f>'[1]Հատված 6'!H204</f>
        <v>0</v>
      </c>
      <c r="I82" s="65">
        <f>'[1]Հատված 6'!I204</f>
        <v>0</v>
      </c>
    </row>
    <row r="83" spans="1:9" ht="15" customHeight="1" x14ac:dyDescent="0.3">
      <c r="A83" s="99">
        <v>2450</v>
      </c>
      <c r="B83" s="2" t="s">
        <v>413</v>
      </c>
      <c r="C83" s="2">
        <v>5</v>
      </c>
      <c r="D83" s="2">
        <v>0</v>
      </c>
      <c r="E83" s="69" t="s">
        <v>453</v>
      </c>
      <c r="F83" s="79" t="s">
        <v>454</v>
      </c>
      <c r="G83" s="65">
        <f t="shared" si="1"/>
        <v>1395576.9</v>
      </c>
      <c r="H83" s="65">
        <f>SUM(H84:H88)</f>
        <v>12000</v>
      </c>
      <c r="I83" s="65">
        <f>SUM(I84:I88)</f>
        <v>1383576.9</v>
      </c>
    </row>
    <row r="84" spans="1:9" ht="15" customHeight="1" x14ac:dyDescent="0.3">
      <c r="A84" s="99">
        <v>2451</v>
      </c>
      <c r="B84" s="3" t="s">
        <v>413</v>
      </c>
      <c r="C84" s="3">
        <v>5</v>
      </c>
      <c r="D84" s="3">
        <v>1</v>
      </c>
      <c r="E84" s="72" t="s">
        <v>455</v>
      </c>
      <c r="F84" s="77" t="s">
        <v>456</v>
      </c>
      <c r="G84" s="65">
        <f t="shared" si="1"/>
        <v>1395576.9</v>
      </c>
      <c r="H84" s="65">
        <f>'[1]Հատված 6'!H207</f>
        <v>12000</v>
      </c>
      <c r="I84" s="65">
        <f>'[1]Հատված 6'!I208</f>
        <v>1383576.9</v>
      </c>
    </row>
    <row r="85" spans="1:9" ht="15" customHeight="1" x14ac:dyDescent="0.3">
      <c r="A85" s="99">
        <v>2452</v>
      </c>
      <c r="B85" s="3" t="s">
        <v>413</v>
      </c>
      <c r="C85" s="3">
        <v>5</v>
      </c>
      <c r="D85" s="3">
        <v>2</v>
      </c>
      <c r="E85" s="72" t="s">
        <v>457</v>
      </c>
      <c r="F85" s="77" t="s">
        <v>458</v>
      </c>
      <c r="G85" s="65">
        <f t="shared" si="1"/>
        <v>0</v>
      </c>
      <c r="H85" s="65">
        <v>0</v>
      </c>
      <c r="I85" s="65">
        <v>0</v>
      </c>
    </row>
    <row r="86" spans="1:9" ht="15" customHeight="1" x14ac:dyDescent="0.3">
      <c r="A86" s="99">
        <v>2453</v>
      </c>
      <c r="B86" s="3" t="s">
        <v>413</v>
      </c>
      <c r="C86" s="3">
        <v>5</v>
      </c>
      <c r="D86" s="3">
        <v>3</v>
      </c>
      <c r="E86" s="72" t="s">
        <v>459</v>
      </c>
      <c r="F86" s="77" t="s">
        <v>460</v>
      </c>
      <c r="G86" s="65">
        <f t="shared" si="1"/>
        <v>0</v>
      </c>
      <c r="H86" s="65">
        <v>0</v>
      </c>
      <c r="I86" s="65">
        <v>0</v>
      </c>
    </row>
    <row r="87" spans="1:9" ht="15" customHeight="1" x14ac:dyDescent="0.3">
      <c r="A87" s="99">
        <v>2454</v>
      </c>
      <c r="B87" s="3" t="s">
        <v>413</v>
      </c>
      <c r="C87" s="3">
        <v>5</v>
      </c>
      <c r="D87" s="3">
        <v>4</v>
      </c>
      <c r="E87" s="72" t="s">
        <v>461</v>
      </c>
      <c r="F87" s="77" t="s">
        <v>462</v>
      </c>
      <c r="G87" s="65">
        <f t="shared" si="1"/>
        <v>0</v>
      </c>
      <c r="H87" s="65">
        <f>'[1]Հատված 6'!H209</f>
        <v>0</v>
      </c>
      <c r="I87" s="65">
        <v>0</v>
      </c>
    </row>
    <row r="88" spans="1:9" ht="15" customHeight="1" x14ac:dyDescent="0.3">
      <c r="A88" s="99">
        <v>2455</v>
      </c>
      <c r="B88" s="3" t="s">
        <v>413</v>
      </c>
      <c r="C88" s="3">
        <v>5</v>
      </c>
      <c r="D88" s="3">
        <v>5</v>
      </c>
      <c r="E88" s="72" t="s">
        <v>463</v>
      </c>
      <c r="F88" s="77" t="s">
        <v>464</v>
      </c>
      <c r="G88" s="65">
        <f t="shared" si="1"/>
        <v>0</v>
      </c>
      <c r="H88" s="65">
        <v>0</v>
      </c>
      <c r="I88" s="65">
        <f>'[1]Հատված 6'!I226</f>
        <v>0</v>
      </c>
    </row>
    <row r="89" spans="1:9" ht="15" customHeight="1" x14ac:dyDescent="0.3">
      <c r="A89" s="99">
        <v>2460</v>
      </c>
      <c r="B89" s="2" t="s">
        <v>413</v>
      </c>
      <c r="C89" s="2">
        <v>6</v>
      </c>
      <c r="D89" s="2">
        <v>0</v>
      </c>
      <c r="E89" s="69" t="s">
        <v>465</v>
      </c>
      <c r="F89" s="70" t="s">
        <v>466</v>
      </c>
      <c r="G89" s="65">
        <f t="shared" si="1"/>
        <v>0</v>
      </c>
      <c r="H89" s="65">
        <f>'[1]Հատված 6'!H212</f>
        <v>0</v>
      </c>
      <c r="I89" s="65">
        <f>SUM(I90)</f>
        <v>0</v>
      </c>
    </row>
    <row r="90" spans="1:9" ht="15" customHeight="1" x14ac:dyDescent="0.3">
      <c r="A90" s="99">
        <v>2461</v>
      </c>
      <c r="B90" s="3" t="s">
        <v>413</v>
      </c>
      <c r="C90" s="3">
        <v>6</v>
      </c>
      <c r="D90" s="3">
        <v>1</v>
      </c>
      <c r="E90" s="72" t="s">
        <v>467</v>
      </c>
      <c r="F90" s="77" t="s">
        <v>466</v>
      </c>
      <c r="G90" s="65">
        <f t="shared" si="1"/>
        <v>0</v>
      </c>
      <c r="H90" s="65">
        <f>'[1]Հատված 6'!H213</f>
        <v>0</v>
      </c>
      <c r="I90" s="65">
        <v>0</v>
      </c>
    </row>
    <row r="91" spans="1:9" ht="15" customHeight="1" x14ac:dyDescent="0.3">
      <c r="A91" s="99">
        <v>2470</v>
      </c>
      <c r="B91" s="2" t="s">
        <v>413</v>
      </c>
      <c r="C91" s="2">
        <v>7</v>
      </c>
      <c r="D91" s="2">
        <v>0</v>
      </c>
      <c r="E91" s="69" t="s">
        <v>468</v>
      </c>
      <c r="F91" s="79" t="s">
        <v>469</v>
      </c>
      <c r="G91" s="65">
        <f t="shared" si="1"/>
        <v>0</v>
      </c>
      <c r="H91" s="65">
        <f>SUM(H92:H95)</f>
        <v>0</v>
      </c>
      <c r="I91" s="65">
        <f>SUM(I92:I95)</f>
        <v>0</v>
      </c>
    </row>
    <row r="92" spans="1:9" ht="24.75" customHeight="1" x14ac:dyDescent="0.3">
      <c r="A92" s="99">
        <v>2471</v>
      </c>
      <c r="B92" s="3" t="s">
        <v>413</v>
      </c>
      <c r="C92" s="3">
        <v>7</v>
      </c>
      <c r="D92" s="3">
        <v>1</v>
      </c>
      <c r="E92" s="72" t="s">
        <v>470</v>
      </c>
      <c r="F92" s="77" t="s">
        <v>471</v>
      </c>
      <c r="G92" s="65">
        <f t="shared" si="1"/>
        <v>0</v>
      </c>
      <c r="H92" s="65">
        <f>'[1]Հատված 6'!H215</f>
        <v>0</v>
      </c>
      <c r="I92" s="65">
        <v>0</v>
      </c>
    </row>
    <row r="93" spans="1:9" ht="16.5" customHeight="1" x14ac:dyDescent="0.3">
      <c r="A93" s="99">
        <v>2472</v>
      </c>
      <c r="B93" s="3" t="s">
        <v>413</v>
      </c>
      <c r="C93" s="3">
        <v>7</v>
      </c>
      <c r="D93" s="3">
        <v>2</v>
      </c>
      <c r="E93" s="72" t="s">
        <v>472</v>
      </c>
      <c r="F93" s="80" t="s">
        <v>473</v>
      </c>
      <c r="G93" s="65">
        <f t="shared" si="1"/>
        <v>0</v>
      </c>
      <c r="H93" s="65">
        <f>'[1]Հատված 6'!H216</f>
        <v>0</v>
      </c>
      <c r="I93" s="65">
        <v>0</v>
      </c>
    </row>
    <row r="94" spans="1:9" ht="16.5" customHeight="1" x14ac:dyDescent="0.3">
      <c r="A94" s="99">
        <v>2473</v>
      </c>
      <c r="B94" s="3" t="s">
        <v>413</v>
      </c>
      <c r="C94" s="3">
        <v>7</v>
      </c>
      <c r="D94" s="3">
        <v>3</v>
      </c>
      <c r="E94" s="72" t="s">
        <v>474</v>
      </c>
      <c r="F94" s="77" t="s">
        <v>475</v>
      </c>
      <c r="G94" s="65">
        <f t="shared" si="1"/>
        <v>0</v>
      </c>
      <c r="H94" s="65">
        <f>'[1]Հատված 6'!H217</f>
        <v>0</v>
      </c>
      <c r="I94" s="65">
        <v>0</v>
      </c>
    </row>
    <row r="95" spans="1:9" ht="16.5" customHeight="1" x14ac:dyDescent="0.3">
      <c r="A95" s="99">
        <v>2474</v>
      </c>
      <c r="B95" s="3" t="s">
        <v>413</v>
      </c>
      <c r="C95" s="3">
        <v>7</v>
      </c>
      <c r="D95" s="3">
        <v>4</v>
      </c>
      <c r="E95" s="72" t="s">
        <v>476</v>
      </c>
      <c r="F95" s="73" t="s">
        <v>477</v>
      </c>
      <c r="G95" s="65">
        <f t="shared" si="1"/>
        <v>0</v>
      </c>
      <c r="H95" s="65">
        <f>'[1]Հատված 6'!H218</f>
        <v>0</v>
      </c>
      <c r="I95" s="65">
        <v>0</v>
      </c>
    </row>
    <row r="96" spans="1:9" ht="36.75" customHeight="1" x14ac:dyDescent="0.3">
      <c r="A96" s="99">
        <v>2480</v>
      </c>
      <c r="B96" s="2" t="s">
        <v>413</v>
      </c>
      <c r="C96" s="2">
        <v>8</v>
      </c>
      <c r="D96" s="2">
        <v>0</v>
      </c>
      <c r="E96" s="69" t="s">
        <v>478</v>
      </c>
      <c r="F96" s="70" t="s">
        <v>479</v>
      </c>
      <c r="G96" s="65">
        <f t="shared" si="1"/>
        <v>0</v>
      </c>
      <c r="H96" s="65">
        <f>'[1]Հատված 6'!H219</f>
        <v>0</v>
      </c>
      <c r="I96" s="65">
        <f>SUM(I97:I103)</f>
        <v>0</v>
      </c>
    </row>
    <row r="97" spans="1:9" ht="38.25" customHeight="1" x14ac:dyDescent="0.3">
      <c r="A97" s="99">
        <v>2481</v>
      </c>
      <c r="B97" s="3" t="s">
        <v>413</v>
      </c>
      <c r="C97" s="3">
        <v>8</v>
      </c>
      <c r="D97" s="3">
        <v>1</v>
      </c>
      <c r="E97" s="72" t="s">
        <v>480</v>
      </c>
      <c r="F97" s="77" t="s">
        <v>481</v>
      </c>
      <c r="G97" s="65">
        <f t="shared" si="1"/>
        <v>0</v>
      </c>
      <c r="H97" s="65">
        <f>'[1]Հատված 6'!H220</f>
        <v>0</v>
      </c>
      <c r="I97" s="65">
        <v>0</v>
      </c>
    </row>
    <row r="98" spans="1:9" ht="36.75" customHeight="1" x14ac:dyDescent="0.3">
      <c r="A98" s="99">
        <v>2482</v>
      </c>
      <c r="B98" s="3" t="s">
        <v>413</v>
      </c>
      <c r="C98" s="3">
        <v>8</v>
      </c>
      <c r="D98" s="3">
        <v>2</v>
      </c>
      <c r="E98" s="72" t="s">
        <v>482</v>
      </c>
      <c r="F98" s="77" t="s">
        <v>483</v>
      </c>
      <c r="G98" s="65">
        <f t="shared" si="1"/>
        <v>0</v>
      </c>
      <c r="H98" s="65">
        <f>'[1]Հատված 6'!H221</f>
        <v>0</v>
      </c>
      <c r="I98" s="65">
        <v>0</v>
      </c>
    </row>
    <row r="99" spans="1:9" ht="27" customHeight="1" x14ac:dyDescent="0.3">
      <c r="A99" s="99">
        <v>2483</v>
      </c>
      <c r="B99" s="3" t="s">
        <v>413</v>
      </c>
      <c r="C99" s="3">
        <v>8</v>
      </c>
      <c r="D99" s="3">
        <v>3</v>
      </c>
      <c r="E99" s="72" t="s">
        <v>484</v>
      </c>
      <c r="F99" s="77" t="s">
        <v>485</v>
      </c>
      <c r="G99" s="65">
        <f t="shared" si="1"/>
        <v>0</v>
      </c>
      <c r="H99" s="65">
        <f>'[1]Հատված 6'!H222</f>
        <v>0</v>
      </c>
      <c r="I99" s="65">
        <v>0</v>
      </c>
    </row>
    <row r="100" spans="1:9" ht="36.75" customHeight="1" x14ac:dyDescent="0.3">
      <c r="A100" s="99">
        <v>2484</v>
      </c>
      <c r="B100" s="3" t="s">
        <v>413</v>
      </c>
      <c r="C100" s="3">
        <v>8</v>
      </c>
      <c r="D100" s="3">
        <v>4</v>
      </c>
      <c r="E100" s="72" t="s">
        <v>486</v>
      </c>
      <c r="F100" s="77" t="s">
        <v>487</v>
      </c>
      <c r="G100" s="65">
        <f t="shared" si="1"/>
        <v>0</v>
      </c>
      <c r="H100" s="65">
        <f>'[1]Հատված 6'!H223</f>
        <v>0</v>
      </c>
      <c r="I100" s="65">
        <v>0</v>
      </c>
    </row>
    <row r="101" spans="1:9" ht="33" x14ac:dyDescent="0.3">
      <c r="A101" s="99">
        <v>2485</v>
      </c>
      <c r="B101" s="3" t="s">
        <v>413</v>
      </c>
      <c r="C101" s="3">
        <v>8</v>
      </c>
      <c r="D101" s="3">
        <v>5</v>
      </c>
      <c r="E101" s="72" t="s">
        <v>488</v>
      </c>
      <c r="F101" s="77" t="s">
        <v>489</v>
      </c>
      <c r="G101" s="65">
        <f t="shared" si="1"/>
        <v>0</v>
      </c>
      <c r="H101" s="65">
        <f>'[1]Հատված 6'!H224</f>
        <v>0</v>
      </c>
      <c r="I101" s="65">
        <v>0</v>
      </c>
    </row>
    <row r="102" spans="1:9" ht="27" customHeight="1" x14ac:dyDescent="0.3">
      <c r="A102" s="99">
        <v>2486</v>
      </c>
      <c r="B102" s="3" t="s">
        <v>413</v>
      </c>
      <c r="C102" s="3">
        <v>8</v>
      </c>
      <c r="D102" s="3">
        <v>6</v>
      </c>
      <c r="E102" s="72" t="s">
        <v>490</v>
      </c>
      <c r="F102" s="77" t="s">
        <v>491</v>
      </c>
      <c r="G102" s="65">
        <f t="shared" si="1"/>
        <v>0</v>
      </c>
      <c r="H102" s="65">
        <f>'[1]Հատված 6'!H225</f>
        <v>0</v>
      </c>
      <c r="I102" s="65">
        <v>0</v>
      </c>
    </row>
    <row r="103" spans="1:9" ht="27" customHeight="1" x14ac:dyDescent="0.3">
      <c r="A103" s="99">
        <v>2487</v>
      </c>
      <c r="B103" s="3" t="s">
        <v>413</v>
      </c>
      <c r="C103" s="3">
        <v>8</v>
      </c>
      <c r="D103" s="3">
        <v>7</v>
      </c>
      <c r="E103" s="72" t="s">
        <v>492</v>
      </c>
      <c r="F103" s="77" t="s">
        <v>493</v>
      </c>
      <c r="G103" s="65">
        <f t="shared" si="1"/>
        <v>0</v>
      </c>
      <c r="H103" s="65">
        <f>'[1]Հատված 6'!H226</f>
        <v>0</v>
      </c>
      <c r="I103" s="65">
        <v>0</v>
      </c>
    </row>
    <row r="104" spans="1:9" ht="27.75" customHeight="1" x14ac:dyDescent="0.3">
      <c r="A104" s="99">
        <v>2490</v>
      </c>
      <c r="B104" s="2" t="s">
        <v>413</v>
      </c>
      <c r="C104" s="2">
        <v>9</v>
      </c>
      <c r="D104" s="2">
        <v>0</v>
      </c>
      <c r="E104" s="69" t="s">
        <v>494</v>
      </c>
      <c r="F104" s="70" t="s">
        <v>495</v>
      </c>
      <c r="G104" s="65">
        <f t="shared" si="1"/>
        <v>-200000</v>
      </c>
      <c r="H104" s="65">
        <f>'[1]Հատված 6'!H227</f>
        <v>0</v>
      </c>
      <c r="I104" s="65">
        <f>SUM(I105)</f>
        <v>-200000</v>
      </c>
    </row>
    <row r="105" spans="1:9" ht="27" customHeight="1" x14ac:dyDescent="0.3">
      <c r="A105" s="99">
        <v>2491</v>
      </c>
      <c r="B105" s="3" t="s">
        <v>413</v>
      </c>
      <c r="C105" s="3">
        <v>9</v>
      </c>
      <c r="D105" s="3">
        <v>1</v>
      </c>
      <c r="E105" s="72" t="s">
        <v>496</v>
      </c>
      <c r="F105" s="77" t="s">
        <v>497</v>
      </c>
      <c r="G105" s="65">
        <f t="shared" si="1"/>
        <v>-200000</v>
      </c>
      <c r="H105" s="65"/>
      <c r="I105" s="65">
        <f>'[1]Հատված 6'!I261</f>
        <v>-200000</v>
      </c>
    </row>
    <row r="106" spans="1:9" s="68" customFormat="1" ht="28.5" customHeight="1" x14ac:dyDescent="0.25">
      <c r="A106" s="99">
        <v>2500</v>
      </c>
      <c r="B106" s="2" t="s">
        <v>498</v>
      </c>
      <c r="C106" s="2">
        <v>0</v>
      </c>
      <c r="D106" s="2">
        <v>0</v>
      </c>
      <c r="E106" s="64" t="s">
        <v>499</v>
      </c>
      <c r="F106" s="78" t="s">
        <v>500</v>
      </c>
      <c r="G106" s="65">
        <f t="shared" si="1"/>
        <v>456549.3</v>
      </c>
      <c r="H106" s="65">
        <f>SUM(H107+H109+H111+H113+H115+H117)</f>
        <v>168049.3</v>
      </c>
      <c r="I106" s="65">
        <f>SUM(I107+I109+I111+I113+I115+I117)</f>
        <v>288500</v>
      </c>
    </row>
    <row r="107" spans="1:9" ht="16.5" customHeight="1" x14ac:dyDescent="0.3">
      <c r="A107" s="99">
        <v>2510</v>
      </c>
      <c r="B107" s="2" t="s">
        <v>498</v>
      </c>
      <c r="C107" s="2">
        <v>1</v>
      </c>
      <c r="D107" s="2">
        <v>0</v>
      </c>
      <c r="E107" s="69" t="s">
        <v>501</v>
      </c>
      <c r="F107" s="70" t="s">
        <v>502</v>
      </c>
      <c r="G107" s="65">
        <f t="shared" si="1"/>
        <v>178749.3</v>
      </c>
      <c r="H107" s="65">
        <f>SUM(H108)</f>
        <v>158749.29999999999</v>
      </c>
      <c r="I107" s="65">
        <f>SUM(I108)</f>
        <v>20000</v>
      </c>
    </row>
    <row r="108" spans="1:9" ht="16.5" customHeight="1" x14ac:dyDescent="0.3">
      <c r="A108" s="99">
        <v>2511</v>
      </c>
      <c r="B108" s="3" t="s">
        <v>498</v>
      </c>
      <c r="C108" s="3">
        <v>1</v>
      </c>
      <c r="D108" s="3">
        <v>1</v>
      </c>
      <c r="E108" s="72" t="s">
        <v>503</v>
      </c>
      <c r="F108" s="77" t="s">
        <v>504</v>
      </c>
      <c r="G108" s="65">
        <f t="shared" si="1"/>
        <v>178749.3</v>
      </c>
      <c r="H108" s="65">
        <f>'[1]Հատված 6'!H268</f>
        <v>158749.29999999999</v>
      </c>
      <c r="I108" s="65">
        <f>'[1]Հատված 6'!I268</f>
        <v>20000</v>
      </c>
    </row>
    <row r="109" spans="1:9" ht="16.5" customHeight="1" x14ac:dyDescent="0.3">
      <c r="A109" s="99">
        <v>2520</v>
      </c>
      <c r="B109" s="2" t="s">
        <v>498</v>
      </c>
      <c r="C109" s="2">
        <v>2</v>
      </c>
      <c r="D109" s="2">
        <v>0</v>
      </c>
      <c r="E109" s="69" t="s">
        <v>505</v>
      </c>
      <c r="F109" s="70" t="s">
        <v>506</v>
      </c>
      <c r="G109" s="65">
        <f t="shared" si="1"/>
        <v>268500</v>
      </c>
      <c r="H109" s="65">
        <f>SUM(H110)</f>
        <v>0</v>
      </c>
      <c r="I109" s="65">
        <f>SUM(I110)</f>
        <v>268500</v>
      </c>
    </row>
    <row r="110" spans="1:9" ht="16.5" customHeight="1" x14ac:dyDescent="0.3">
      <c r="A110" s="99">
        <v>2521</v>
      </c>
      <c r="B110" s="3" t="s">
        <v>498</v>
      </c>
      <c r="C110" s="3">
        <v>2</v>
      </c>
      <c r="D110" s="3">
        <v>1</v>
      </c>
      <c r="E110" s="72" t="s">
        <v>507</v>
      </c>
      <c r="F110" s="77" t="s">
        <v>508</v>
      </c>
      <c r="G110" s="65">
        <f t="shared" si="1"/>
        <v>268500</v>
      </c>
      <c r="H110" s="65">
        <f>'[1]Հատված 6'!H277</f>
        <v>0</v>
      </c>
      <c r="I110" s="65">
        <f>'[1]Հատված 6'!I277</f>
        <v>268500</v>
      </c>
    </row>
    <row r="111" spans="1:9" ht="25.5" customHeight="1" x14ac:dyDescent="0.3">
      <c r="A111" s="99">
        <v>2530</v>
      </c>
      <c r="B111" s="2" t="s">
        <v>498</v>
      </c>
      <c r="C111" s="2">
        <v>3</v>
      </c>
      <c r="D111" s="2">
        <v>0</v>
      </c>
      <c r="E111" s="69" t="s">
        <v>509</v>
      </c>
      <c r="F111" s="70" t="s">
        <v>510</v>
      </c>
      <c r="G111" s="65">
        <f t="shared" si="1"/>
        <v>0</v>
      </c>
      <c r="H111" s="65">
        <f>SUM(H112)</f>
        <v>0</v>
      </c>
      <c r="I111" s="65">
        <f>SUM(I112)</f>
        <v>0</v>
      </c>
    </row>
    <row r="112" spans="1:9" ht="16.5" customHeight="1" x14ac:dyDescent="0.3">
      <c r="A112" s="99">
        <v>2531</v>
      </c>
      <c r="B112" s="3" t="s">
        <v>498</v>
      </c>
      <c r="C112" s="3">
        <v>3</v>
      </c>
      <c r="D112" s="3">
        <v>1</v>
      </c>
      <c r="E112" s="72" t="s">
        <v>511</v>
      </c>
      <c r="F112" s="77" t="s">
        <v>512</v>
      </c>
      <c r="G112" s="65">
        <f t="shared" si="1"/>
        <v>0</v>
      </c>
      <c r="H112" s="65">
        <v>0</v>
      </c>
      <c r="I112" s="65">
        <v>0</v>
      </c>
    </row>
    <row r="113" spans="1:9" ht="27.75" customHeight="1" x14ac:dyDescent="0.3">
      <c r="A113" s="99">
        <v>2540</v>
      </c>
      <c r="B113" s="2" t="s">
        <v>498</v>
      </c>
      <c r="C113" s="2">
        <v>4</v>
      </c>
      <c r="D113" s="2">
        <v>0</v>
      </c>
      <c r="E113" s="69" t="s">
        <v>513</v>
      </c>
      <c r="F113" s="70" t="s">
        <v>514</v>
      </c>
      <c r="G113" s="65">
        <f t="shared" si="1"/>
        <v>0</v>
      </c>
      <c r="H113" s="65">
        <f>SUM(H114)</f>
        <v>0</v>
      </c>
      <c r="I113" s="65">
        <f>SUM(I114)</f>
        <v>0</v>
      </c>
    </row>
    <row r="114" spans="1:9" ht="17.25" customHeight="1" x14ac:dyDescent="0.3">
      <c r="A114" s="99">
        <v>2541</v>
      </c>
      <c r="B114" s="3" t="s">
        <v>498</v>
      </c>
      <c r="C114" s="3">
        <v>4</v>
      </c>
      <c r="D114" s="3">
        <v>1</v>
      </c>
      <c r="E114" s="72" t="s">
        <v>515</v>
      </c>
      <c r="F114" s="77" t="s">
        <v>516</v>
      </c>
      <c r="G114" s="65">
        <f t="shared" si="1"/>
        <v>0</v>
      </c>
      <c r="H114" s="65">
        <f>'[1]Հատված 6'!H286</f>
        <v>0</v>
      </c>
      <c r="I114" s="65">
        <v>0</v>
      </c>
    </row>
    <row r="115" spans="1:9" ht="39.75" customHeight="1" x14ac:dyDescent="0.3">
      <c r="A115" s="99">
        <v>2550</v>
      </c>
      <c r="B115" s="2" t="s">
        <v>498</v>
      </c>
      <c r="C115" s="2">
        <v>5</v>
      </c>
      <c r="D115" s="2">
        <v>0</v>
      </c>
      <c r="E115" s="69" t="s">
        <v>517</v>
      </c>
      <c r="F115" s="70" t="s">
        <v>518</v>
      </c>
      <c r="G115" s="65">
        <f t="shared" si="1"/>
        <v>0</v>
      </c>
      <c r="H115" s="65">
        <f>SUM(H116)</f>
        <v>0</v>
      </c>
      <c r="I115" s="65">
        <f>SUM(I116)</f>
        <v>0</v>
      </c>
    </row>
    <row r="116" spans="1:9" ht="27" customHeight="1" x14ac:dyDescent="0.3">
      <c r="A116" s="99">
        <v>2551</v>
      </c>
      <c r="B116" s="3" t="s">
        <v>498</v>
      </c>
      <c r="C116" s="3">
        <v>5</v>
      </c>
      <c r="D116" s="3">
        <v>1</v>
      </c>
      <c r="E116" s="72" t="s">
        <v>519</v>
      </c>
      <c r="F116" s="77" t="s">
        <v>520</v>
      </c>
      <c r="G116" s="65">
        <f t="shared" si="1"/>
        <v>0</v>
      </c>
      <c r="H116" s="65">
        <v>0</v>
      </c>
      <c r="I116" s="65">
        <v>0</v>
      </c>
    </row>
    <row r="117" spans="1:9" ht="27" customHeight="1" x14ac:dyDescent="0.3">
      <c r="A117" s="99">
        <v>2560</v>
      </c>
      <c r="B117" s="2" t="s">
        <v>498</v>
      </c>
      <c r="C117" s="2">
        <v>6</v>
      </c>
      <c r="D117" s="2">
        <v>0</v>
      </c>
      <c r="E117" s="69" t="s">
        <v>521</v>
      </c>
      <c r="F117" s="70" t="s">
        <v>522</v>
      </c>
      <c r="G117" s="65">
        <f t="shared" si="1"/>
        <v>9300</v>
      </c>
      <c r="H117" s="65">
        <f>SUM(H118)</f>
        <v>9300</v>
      </c>
      <c r="I117" s="65">
        <f>SUM(I118)</f>
        <v>0</v>
      </c>
    </row>
    <row r="118" spans="1:9" ht="27" customHeight="1" x14ac:dyDescent="0.3">
      <c r="A118" s="99">
        <v>2561</v>
      </c>
      <c r="B118" s="3" t="s">
        <v>498</v>
      </c>
      <c r="C118" s="3">
        <v>6</v>
      </c>
      <c r="D118" s="3">
        <v>1</v>
      </c>
      <c r="E118" s="72" t="s">
        <v>523</v>
      </c>
      <c r="F118" s="77" t="s">
        <v>524</v>
      </c>
      <c r="G118" s="65">
        <f t="shared" si="1"/>
        <v>9300</v>
      </c>
      <c r="H118" s="65">
        <f>'[1]Հատված 6'!H294</f>
        <v>9300</v>
      </c>
      <c r="I118" s="65">
        <f>'[1]Հատված 6'!I294</f>
        <v>0</v>
      </c>
    </row>
    <row r="119" spans="1:9" s="68" customFormat="1" ht="59.25" customHeight="1" x14ac:dyDescent="0.25">
      <c r="A119" s="99">
        <v>2600</v>
      </c>
      <c r="B119" s="2" t="s">
        <v>525</v>
      </c>
      <c r="C119" s="2">
        <v>0</v>
      </c>
      <c r="D119" s="2">
        <v>0</v>
      </c>
      <c r="E119" s="64" t="s">
        <v>526</v>
      </c>
      <c r="F119" s="78" t="s">
        <v>527</v>
      </c>
      <c r="G119" s="65">
        <f t="shared" si="1"/>
        <v>942680</v>
      </c>
      <c r="H119" s="65">
        <f>SUM(H120+H122+H124+H126+H128+H130)</f>
        <v>54380</v>
      </c>
      <c r="I119" s="65">
        <f>SUM(I120+I122+I124+I126+I128+I130)</f>
        <v>888300</v>
      </c>
    </row>
    <row r="120" spans="1:9" ht="14.25" customHeight="1" x14ac:dyDescent="0.3">
      <c r="A120" s="99">
        <v>2610</v>
      </c>
      <c r="B120" s="2" t="s">
        <v>525</v>
      </c>
      <c r="C120" s="2">
        <v>1</v>
      </c>
      <c r="D120" s="2">
        <v>0</v>
      </c>
      <c r="E120" s="69" t="s">
        <v>528</v>
      </c>
      <c r="F120" s="70" t="s">
        <v>529</v>
      </c>
      <c r="G120" s="65">
        <f t="shared" si="1"/>
        <v>0</v>
      </c>
      <c r="H120" s="65">
        <f>'[1]Հատված 6'!H300</f>
        <v>0</v>
      </c>
      <c r="I120" s="65">
        <f>SUM(I121)</f>
        <v>0</v>
      </c>
    </row>
    <row r="121" spans="1:9" ht="14.25" customHeight="1" x14ac:dyDescent="0.3">
      <c r="A121" s="99">
        <v>2611</v>
      </c>
      <c r="B121" s="3" t="s">
        <v>525</v>
      </c>
      <c r="C121" s="3">
        <v>1</v>
      </c>
      <c r="D121" s="3">
        <v>1</v>
      </c>
      <c r="E121" s="72" t="s">
        <v>530</v>
      </c>
      <c r="F121" s="77" t="s">
        <v>531</v>
      </c>
      <c r="G121" s="65">
        <f t="shared" si="1"/>
        <v>0</v>
      </c>
      <c r="H121" s="65"/>
      <c r="I121" s="65"/>
    </row>
    <row r="122" spans="1:9" ht="14.25" customHeight="1" x14ac:dyDescent="0.3">
      <c r="A122" s="99">
        <v>2620</v>
      </c>
      <c r="B122" s="2" t="s">
        <v>525</v>
      </c>
      <c r="C122" s="2">
        <v>2</v>
      </c>
      <c r="D122" s="2">
        <v>0</v>
      </c>
      <c r="E122" s="69" t="s">
        <v>532</v>
      </c>
      <c r="F122" s="70" t="s">
        <v>533</v>
      </c>
      <c r="G122" s="65">
        <f t="shared" si="1"/>
        <v>0</v>
      </c>
      <c r="H122" s="65">
        <f>SUM(H123)</f>
        <v>0</v>
      </c>
      <c r="I122" s="65">
        <f>SUM(I123)</f>
        <v>0</v>
      </c>
    </row>
    <row r="123" spans="1:9" ht="14.25" customHeight="1" x14ac:dyDescent="0.3">
      <c r="A123" s="99">
        <v>2621</v>
      </c>
      <c r="B123" s="3" t="s">
        <v>525</v>
      </c>
      <c r="C123" s="3">
        <v>2</v>
      </c>
      <c r="D123" s="3">
        <v>1</v>
      </c>
      <c r="E123" s="72" t="s">
        <v>534</v>
      </c>
      <c r="F123" s="77" t="s">
        <v>535</v>
      </c>
      <c r="G123" s="65">
        <f t="shared" si="1"/>
        <v>0</v>
      </c>
      <c r="H123" s="65"/>
      <c r="I123" s="65"/>
    </row>
    <row r="124" spans="1:9" ht="14.25" customHeight="1" x14ac:dyDescent="0.3">
      <c r="A124" s="99">
        <v>2630</v>
      </c>
      <c r="B124" s="2" t="s">
        <v>525</v>
      </c>
      <c r="C124" s="2">
        <v>3</v>
      </c>
      <c r="D124" s="2">
        <v>0</v>
      </c>
      <c r="E124" s="69" t="s">
        <v>536</v>
      </c>
      <c r="F124" s="70" t="s">
        <v>537</v>
      </c>
      <c r="G124" s="65">
        <f t="shared" si="1"/>
        <v>600880</v>
      </c>
      <c r="H124" s="65">
        <f>'[1]Հատված 6'!H308</f>
        <v>31080</v>
      </c>
      <c r="I124" s="65">
        <f>'[1]Հատված 6'!I308</f>
        <v>569800</v>
      </c>
    </row>
    <row r="125" spans="1:9" ht="14.25" customHeight="1" x14ac:dyDescent="0.3">
      <c r="A125" s="99">
        <v>2631</v>
      </c>
      <c r="B125" s="3" t="s">
        <v>525</v>
      </c>
      <c r="C125" s="3">
        <v>3</v>
      </c>
      <c r="D125" s="3">
        <v>1</v>
      </c>
      <c r="E125" s="72" t="s">
        <v>538</v>
      </c>
      <c r="F125" s="81" t="s">
        <v>539</v>
      </c>
      <c r="G125" s="65">
        <f t="shared" si="1"/>
        <v>0</v>
      </c>
      <c r="H125" s="65"/>
      <c r="I125" s="65"/>
    </row>
    <row r="126" spans="1:9" ht="14.25" customHeight="1" x14ac:dyDescent="0.3">
      <c r="A126" s="99">
        <v>2640</v>
      </c>
      <c r="B126" s="2" t="s">
        <v>525</v>
      </c>
      <c r="C126" s="2">
        <v>4</v>
      </c>
      <c r="D126" s="2">
        <v>0</v>
      </c>
      <c r="E126" s="69" t="s">
        <v>540</v>
      </c>
      <c r="F126" s="70" t="s">
        <v>541</v>
      </c>
      <c r="G126" s="65">
        <f t="shared" si="1"/>
        <v>183800</v>
      </c>
      <c r="H126" s="65">
        <f>SUM(H127)</f>
        <v>23300</v>
      </c>
      <c r="I126" s="65">
        <f>SUM(I127)</f>
        <v>160500</v>
      </c>
    </row>
    <row r="127" spans="1:9" ht="20.25" customHeight="1" x14ac:dyDescent="0.3">
      <c r="A127" s="99">
        <v>2641</v>
      </c>
      <c r="B127" s="3" t="s">
        <v>525</v>
      </c>
      <c r="C127" s="3">
        <v>4</v>
      </c>
      <c r="D127" s="3">
        <v>1</v>
      </c>
      <c r="E127" s="72" t="s">
        <v>542</v>
      </c>
      <c r="F127" s="77" t="s">
        <v>543</v>
      </c>
      <c r="G127" s="65">
        <f t="shared" si="1"/>
        <v>183800</v>
      </c>
      <c r="H127" s="65">
        <f>'[1]Հատված 6'!H321</f>
        <v>23300</v>
      </c>
      <c r="I127" s="65">
        <f>'[1]Հատված 6'!I321</f>
        <v>160500</v>
      </c>
    </row>
    <row r="128" spans="1:9" ht="38.25" customHeight="1" x14ac:dyDescent="0.3">
      <c r="A128" s="99">
        <v>2650</v>
      </c>
      <c r="B128" s="2" t="s">
        <v>525</v>
      </c>
      <c r="C128" s="2">
        <v>5</v>
      </c>
      <c r="D128" s="2">
        <v>0</v>
      </c>
      <c r="E128" s="69" t="s">
        <v>544</v>
      </c>
      <c r="F128" s="70" t="s">
        <v>545</v>
      </c>
      <c r="G128" s="65">
        <f t="shared" si="1"/>
        <v>0</v>
      </c>
      <c r="H128" s="65">
        <f>SUM(H129)</f>
        <v>0</v>
      </c>
      <c r="I128" s="65">
        <f>SUM(I129)</f>
        <v>0</v>
      </c>
    </row>
    <row r="129" spans="1:9" ht="39" customHeight="1" x14ac:dyDescent="0.3">
      <c r="A129" s="99">
        <v>2651</v>
      </c>
      <c r="B129" s="3" t="s">
        <v>525</v>
      </c>
      <c r="C129" s="3">
        <v>5</v>
      </c>
      <c r="D129" s="3">
        <v>1</v>
      </c>
      <c r="E129" s="72" t="s">
        <v>546</v>
      </c>
      <c r="F129" s="77" t="s">
        <v>547</v>
      </c>
      <c r="G129" s="65">
        <f t="shared" si="1"/>
        <v>0</v>
      </c>
      <c r="H129" s="65">
        <v>0</v>
      </c>
      <c r="I129" s="65">
        <v>0</v>
      </c>
    </row>
    <row r="130" spans="1:9" ht="38.25" customHeight="1" x14ac:dyDescent="0.3">
      <c r="A130" s="99">
        <v>2660</v>
      </c>
      <c r="B130" s="2" t="s">
        <v>525</v>
      </c>
      <c r="C130" s="2">
        <v>6</v>
      </c>
      <c r="D130" s="2">
        <v>0</v>
      </c>
      <c r="E130" s="69" t="s">
        <v>548</v>
      </c>
      <c r="F130" s="79" t="s">
        <v>549</v>
      </c>
      <c r="G130" s="65">
        <f t="shared" si="1"/>
        <v>158000</v>
      </c>
      <c r="H130" s="65">
        <f>SUM(H131)</f>
        <v>0</v>
      </c>
      <c r="I130" s="65">
        <f>SUM(I131)</f>
        <v>158000</v>
      </c>
    </row>
    <row r="131" spans="1:9" ht="26.25" customHeight="1" x14ac:dyDescent="0.3">
      <c r="A131" s="99">
        <v>2661</v>
      </c>
      <c r="B131" s="3" t="s">
        <v>525</v>
      </c>
      <c r="C131" s="3">
        <v>6</v>
      </c>
      <c r="D131" s="3">
        <v>1</v>
      </c>
      <c r="E131" s="72" t="s">
        <v>550</v>
      </c>
      <c r="F131" s="77" t="s">
        <v>551</v>
      </c>
      <c r="G131" s="65">
        <f t="shared" si="1"/>
        <v>158000</v>
      </c>
      <c r="H131" s="65">
        <f>'[1]Հատված 6'!H334</f>
        <v>0</v>
      </c>
      <c r="I131" s="65">
        <f>'[1]Հատված 6'!I334</f>
        <v>158000</v>
      </c>
    </row>
    <row r="132" spans="1:9" s="68" customFormat="1" ht="14.25" customHeight="1" x14ac:dyDescent="0.25">
      <c r="A132" s="99">
        <v>2700</v>
      </c>
      <c r="B132" s="2" t="s">
        <v>552</v>
      </c>
      <c r="C132" s="2">
        <v>0</v>
      </c>
      <c r="D132" s="2">
        <v>0</v>
      </c>
      <c r="E132" s="64" t="s">
        <v>553</v>
      </c>
      <c r="F132" s="78" t="s">
        <v>554</v>
      </c>
      <c r="G132" s="65">
        <f t="shared" si="1"/>
        <v>0</v>
      </c>
      <c r="H132" s="65">
        <f>SUM(H133+H137+H142+H147+H149+H151)</f>
        <v>0</v>
      </c>
      <c r="I132" s="65">
        <f>SUM(I133+I137+I142+I147+I149+I151)</f>
        <v>0</v>
      </c>
    </row>
    <row r="133" spans="1:9" ht="27" customHeight="1" x14ac:dyDescent="0.3">
      <c r="A133" s="99">
        <v>2710</v>
      </c>
      <c r="B133" s="2" t="s">
        <v>552</v>
      </c>
      <c r="C133" s="2">
        <v>1</v>
      </c>
      <c r="D133" s="2">
        <v>0</v>
      </c>
      <c r="E133" s="69" t="s">
        <v>555</v>
      </c>
      <c r="F133" s="70" t="s">
        <v>556</v>
      </c>
      <c r="G133" s="65">
        <f t="shared" si="1"/>
        <v>0</v>
      </c>
      <c r="H133" s="65">
        <f>SUM(H134:H136)</f>
        <v>0</v>
      </c>
      <c r="I133" s="65">
        <f>SUM(I134:I136)</f>
        <v>0</v>
      </c>
    </row>
    <row r="134" spans="1:9" ht="15" customHeight="1" x14ac:dyDescent="0.3">
      <c r="A134" s="99">
        <v>2711</v>
      </c>
      <c r="B134" s="3" t="s">
        <v>552</v>
      </c>
      <c r="C134" s="3">
        <v>1</v>
      </c>
      <c r="D134" s="3">
        <v>1</v>
      </c>
      <c r="E134" s="72" t="s">
        <v>557</v>
      </c>
      <c r="F134" s="77" t="s">
        <v>558</v>
      </c>
      <c r="G134" s="65">
        <f t="shared" si="1"/>
        <v>0</v>
      </c>
      <c r="H134" s="65">
        <v>0</v>
      </c>
      <c r="I134" s="65">
        <v>0</v>
      </c>
    </row>
    <row r="135" spans="1:9" ht="15" customHeight="1" x14ac:dyDescent="0.3">
      <c r="A135" s="99">
        <v>2712</v>
      </c>
      <c r="B135" s="3" t="s">
        <v>552</v>
      </c>
      <c r="C135" s="3">
        <v>1</v>
      </c>
      <c r="D135" s="3">
        <v>2</v>
      </c>
      <c r="E135" s="72" t="s">
        <v>559</v>
      </c>
      <c r="F135" s="77" t="s">
        <v>560</v>
      </c>
      <c r="G135" s="65">
        <f t="shared" si="1"/>
        <v>0</v>
      </c>
      <c r="H135" s="65">
        <v>0</v>
      </c>
      <c r="I135" s="65">
        <v>0</v>
      </c>
    </row>
    <row r="136" spans="1:9" ht="15" customHeight="1" x14ac:dyDescent="0.3">
      <c r="A136" s="99">
        <v>2713</v>
      </c>
      <c r="B136" s="3" t="s">
        <v>552</v>
      </c>
      <c r="C136" s="3">
        <v>1</v>
      </c>
      <c r="D136" s="3">
        <v>3</v>
      </c>
      <c r="E136" s="72" t="s">
        <v>561</v>
      </c>
      <c r="F136" s="77" t="s">
        <v>562</v>
      </c>
      <c r="G136" s="65">
        <f t="shared" ref="G136:G199" si="2">SUM(H136:I136)</f>
        <v>0</v>
      </c>
      <c r="H136" s="65">
        <v>0</v>
      </c>
      <c r="I136" s="65">
        <v>0</v>
      </c>
    </row>
    <row r="137" spans="1:9" ht="24.75" customHeight="1" x14ac:dyDescent="0.3">
      <c r="A137" s="99">
        <v>2720</v>
      </c>
      <c r="B137" s="2" t="s">
        <v>552</v>
      </c>
      <c r="C137" s="2">
        <v>2</v>
      </c>
      <c r="D137" s="2">
        <v>0</v>
      </c>
      <c r="E137" s="69" t="s">
        <v>563</v>
      </c>
      <c r="F137" s="70" t="s">
        <v>564</v>
      </c>
      <c r="G137" s="65">
        <f t="shared" si="2"/>
        <v>0</v>
      </c>
      <c r="H137" s="65">
        <f>SUM(H138:H141)</f>
        <v>0</v>
      </c>
      <c r="I137" s="65">
        <f>SUM(I138:I141)</f>
        <v>0</v>
      </c>
    </row>
    <row r="138" spans="1:9" ht="15" customHeight="1" x14ac:dyDescent="0.3">
      <c r="A138" s="99">
        <v>2721</v>
      </c>
      <c r="B138" s="3" t="s">
        <v>552</v>
      </c>
      <c r="C138" s="3">
        <v>2</v>
      </c>
      <c r="D138" s="3">
        <v>1</v>
      </c>
      <c r="E138" s="72" t="s">
        <v>565</v>
      </c>
      <c r="F138" s="77" t="s">
        <v>566</v>
      </c>
      <c r="G138" s="65">
        <f t="shared" si="2"/>
        <v>0</v>
      </c>
      <c r="H138" s="65">
        <v>0</v>
      </c>
      <c r="I138" s="65">
        <v>0</v>
      </c>
    </row>
    <row r="139" spans="1:9" ht="15" customHeight="1" x14ac:dyDescent="0.3">
      <c r="A139" s="99">
        <v>2722</v>
      </c>
      <c r="B139" s="3" t="s">
        <v>552</v>
      </c>
      <c r="C139" s="3">
        <v>2</v>
      </c>
      <c r="D139" s="3">
        <v>2</v>
      </c>
      <c r="E139" s="72" t="s">
        <v>567</v>
      </c>
      <c r="F139" s="77" t="s">
        <v>568</v>
      </c>
      <c r="G139" s="65">
        <f t="shared" si="2"/>
        <v>0</v>
      </c>
      <c r="H139" s="65">
        <v>0</v>
      </c>
      <c r="I139" s="65">
        <v>0</v>
      </c>
    </row>
    <row r="140" spans="1:9" ht="15" customHeight="1" x14ac:dyDescent="0.3">
      <c r="A140" s="99">
        <v>2723</v>
      </c>
      <c r="B140" s="3" t="s">
        <v>552</v>
      </c>
      <c r="C140" s="3">
        <v>2</v>
      </c>
      <c r="D140" s="3">
        <v>3</v>
      </c>
      <c r="E140" s="72" t="s">
        <v>569</v>
      </c>
      <c r="F140" s="77" t="s">
        <v>570</v>
      </c>
      <c r="G140" s="65">
        <f t="shared" si="2"/>
        <v>0</v>
      </c>
      <c r="H140" s="65">
        <v>0</v>
      </c>
      <c r="I140" s="65">
        <v>0</v>
      </c>
    </row>
    <row r="141" spans="1:9" ht="15" customHeight="1" x14ac:dyDescent="0.3">
      <c r="A141" s="99">
        <v>2724</v>
      </c>
      <c r="B141" s="3" t="s">
        <v>552</v>
      </c>
      <c r="C141" s="3">
        <v>2</v>
      </c>
      <c r="D141" s="3">
        <v>4</v>
      </c>
      <c r="E141" s="72" t="s">
        <v>571</v>
      </c>
      <c r="F141" s="77" t="s">
        <v>572</v>
      </c>
      <c r="G141" s="65">
        <f t="shared" si="2"/>
        <v>0</v>
      </c>
      <c r="H141" s="65">
        <v>0</v>
      </c>
      <c r="I141" s="65">
        <v>0</v>
      </c>
    </row>
    <row r="142" spans="1:9" ht="15" customHeight="1" x14ac:dyDescent="0.3">
      <c r="A142" s="99">
        <v>2730</v>
      </c>
      <c r="B142" s="2" t="s">
        <v>552</v>
      </c>
      <c r="C142" s="2">
        <v>3</v>
      </c>
      <c r="D142" s="2">
        <v>0</v>
      </c>
      <c r="E142" s="69" t="s">
        <v>573</v>
      </c>
      <c r="F142" s="70" t="s">
        <v>574</v>
      </c>
      <c r="G142" s="65">
        <f t="shared" si="2"/>
        <v>0</v>
      </c>
      <c r="H142" s="65">
        <f>SUM(H143:H146)</f>
        <v>0</v>
      </c>
      <c r="I142" s="65">
        <f>SUM(I143:I146)</f>
        <v>0</v>
      </c>
    </row>
    <row r="143" spans="1:9" ht="24.75" customHeight="1" x14ac:dyDescent="0.3">
      <c r="A143" s="99">
        <v>2731</v>
      </c>
      <c r="B143" s="3" t="s">
        <v>552</v>
      </c>
      <c r="C143" s="3">
        <v>3</v>
      </c>
      <c r="D143" s="3">
        <v>1</v>
      </c>
      <c r="E143" s="72" t="s">
        <v>575</v>
      </c>
      <c r="F143" s="73" t="s">
        <v>576</v>
      </c>
      <c r="G143" s="65">
        <f t="shared" si="2"/>
        <v>0</v>
      </c>
      <c r="H143" s="65">
        <v>0</v>
      </c>
      <c r="I143" s="65">
        <v>0</v>
      </c>
    </row>
    <row r="144" spans="1:9" ht="15.75" customHeight="1" x14ac:dyDescent="0.3">
      <c r="A144" s="99">
        <v>2732</v>
      </c>
      <c r="B144" s="3" t="s">
        <v>552</v>
      </c>
      <c r="C144" s="3">
        <v>3</v>
      </c>
      <c r="D144" s="3">
        <v>2</v>
      </c>
      <c r="E144" s="72" t="s">
        <v>577</v>
      </c>
      <c r="F144" s="73" t="s">
        <v>578</v>
      </c>
      <c r="G144" s="65">
        <f t="shared" si="2"/>
        <v>0</v>
      </c>
      <c r="H144" s="65">
        <v>0</v>
      </c>
      <c r="I144" s="65">
        <v>0</v>
      </c>
    </row>
    <row r="145" spans="1:9" ht="24.75" customHeight="1" x14ac:dyDescent="0.3">
      <c r="A145" s="99">
        <v>2733</v>
      </c>
      <c r="B145" s="3" t="s">
        <v>552</v>
      </c>
      <c r="C145" s="3">
        <v>3</v>
      </c>
      <c r="D145" s="3">
        <v>3</v>
      </c>
      <c r="E145" s="72" t="s">
        <v>579</v>
      </c>
      <c r="F145" s="73" t="s">
        <v>580</v>
      </c>
      <c r="G145" s="65">
        <f t="shared" si="2"/>
        <v>0</v>
      </c>
      <c r="H145" s="65">
        <v>0</v>
      </c>
      <c r="I145" s="65">
        <v>0</v>
      </c>
    </row>
    <row r="146" spans="1:9" ht="24.75" customHeight="1" x14ac:dyDescent="0.3">
      <c r="A146" s="99">
        <v>2734</v>
      </c>
      <c r="B146" s="3" t="s">
        <v>552</v>
      </c>
      <c r="C146" s="3">
        <v>3</v>
      </c>
      <c r="D146" s="3">
        <v>4</v>
      </c>
      <c r="E146" s="72" t="s">
        <v>581</v>
      </c>
      <c r="F146" s="73" t="s">
        <v>582</v>
      </c>
      <c r="G146" s="65">
        <f t="shared" si="2"/>
        <v>0</v>
      </c>
      <c r="H146" s="65">
        <v>0</v>
      </c>
      <c r="I146" s="65">
        <v>0</v>
      </c>
    </row>
    <row r="147" spans="1:9" ht="24.75" customHeight="1" x14ac:dyDescent="0.3">
      <c r="A147" s="99">
        <v>2740</v>
      </c>
      <c r="B147" s="2" t="s">
        <v>552</v>
      </c>
      <c r="C147" s="2">
        <v>4</v>
      </c>
      <c r="D147" s="2">
        <v>0</v>
      </c>
      <c r="E147" s="69" t="s">
        <v>583</v>
      </c>
      <c r="F147" s="70" t="s">
        <v>584</v>
      </c>
      <c r="G147" s="65">
        <f t="shared" si="2"/>
        <v>0</v>
      </c>
      <c r="H147" s="65">
        <f>SUM(H148)</f>
        <v>0</v>
      </c>
      <c r="I147" s="65">
        <f>SUM(I148)</f>
        <v>0</v>
      </c>
    </row>
    <row r="148" spans="1:9" ht="16.5" customHeight="1" x14ac:dyDescent="0.3">
      <c r="A148" s="99">
        <v>2741</v>
      </c>
      <c r="B148" s="3" t="s">
        <v>552</v>
      </c>
      <c r="C148" s="3">
        <v>4</v>
      </c>
      <c r="D148" s="3">
        <v>1</v>
      </c>
      <c r="E148" s="72" t="s">
        <v>585</v>
      </c>
      <c r="F148" s="77" t="s">
        <v>586</v>
      </c>
      <c r="G148" s="65">
        <f t="shared" si="2"/>
        <v>0</v>
      </c>
      <c r="H148" s="65">
        <v>0</v>
      </c>
      <c r="I148" s="65">
        <v>0</v>
      </c>
    </row>
    <row r="149" spans="1:9" ht="24.75" customHeight="1" x14ac:dyDescent="0.3">
      <c r="A149" s="99">
        <v>2750</v>
      </c>
      <c r="B149" s="2" t="s">
        <v>552</v>
      </c>
      <c r="C149" s="2">
        <v>5</v>
      </c>
      <c r="D149" s="2">
        <v>0</v>
      </c>
      <c r="E149" s="69" t="s">
        <v>587</v>
      </c>
      <c r="F149" s="70" t="s">
        <v>588</v>
      </c>
      <c r="G149" s="65">
        <f t="shared" si="2"/>
        <v>0</v>
      </c>
      <c r="H149" s="65">
        <f>SUM(H150)</f>
        <v>0</v>
      </c>
      <c r="I149" s="65">
        <f>SUM(I150)</f>
        <v>0</v>
      </c>
    </row>
    <row r="150" spans="1:9" ht="27" x14ac:dyDescent="0.3">
      <c r="A150" s="99">
        <v>2751</v>
      </c>
      <c r="B150" s="3" t="s">
        <v>552</v>
      </c>
      <c r="C150" s="3">
        <v>5</v>
      </c>
      <c r="D150" s="3">
        <v>1</v>
      </c>
      <c r="E150" s="72" t="s">
        <v>589</v>
      </c>
      <c r="F150" s="77" t="s">
        <v>588</v>
      </c>
      <c r="G150" s="65">
        <f t="shared" si="2"/>
        <v>0</v>
      </c>
      <c r="H150" s="65">
        <v>0</v>
      </c>
      <c r="I150" s="65">
        <v>0</v>
      </c>
    </row>
    <row r="151" spans="1:9" ht="27.75" customHeight="1" x14ac:dyDescent="0.3">
      <c r="A151" s="99">
        <v>2760</v>
      </c>
      <c r="B151" s="2" t="s">
        <v>552</v>
      </c>
      <c r="C151" s="2">
        <v>6</v>
      </c>
      <c r="D151" s="2">
        <v>0</v>
      </c>
      <c r="E151" s="69" t="s">
        <v>590</v>
      </c>
      <c r="F151" s="70" t="s">
        <v>591</v>
      </c>
      <c r="G151" s="65">
        <f t="shared" si="2"/>
        <v>0</v>
      </c>
      <c r="H151" s="65">
        <f>SUM(H152:H153)</f>
        <v>0</v>
      </c>
      <c r="I151" s="65">
        <f>SUM(I152:I153)</f>
        <v>0</v>
      </c>
    </row>
    <row r="152" spans="1:9" ht="27" x14ac:dyDescent="0.3">
      <c r="A152" s="99">
        <v>2761</v>
      </c>
      <c r="B152" s="3" t="s">
        <v>552</v>
      </c>
      <c r="C152" s="3">
        <v>6</v>
      </c>
      <c r="D152" s="3">
        <v>1</v>
      </c>
      <c r="E152" s="72" t="s">
        <v>592</v>
      </c>
      <c r="F152" s="70"/>
      <c r="G152" s="65">
        <f t="shared" si="2"/>
        <v>0</v>
      </c>
      <c r="H152" s="65">
        <v>0</v>
      </c>
      <c r="I152" s="65">
        <v>0</v>
      </c>
    </row>
    <row r="153" spans="1:9" ht="17.25" customHeight="1" x14ac:dyDescent="0.3">
      <c r="A153" s="99">
        <v>2762</v>
      </c>
      <c r="B153" s="3" t="s">
        <v>552</v>
      </c>
      <c r="C153" s="3">
        <v>6</v>
      </c>
      <c r="D153" s="3">
        <v>2</v>
      </c>
      <c r="E153" s="72" t="s">
        <v>593</v>
      </c>
      <c r="F153" s="77" t="s">
        <v>594</v>
      </c>
      <c r="G153" s="65">
        <f t="shared" si="2"/>
        <v>0</v>
      </c>
      <c r="H153" s="65">
        <f>'[1]Հատված 6'!H388</f>
        <v>0</v>
      </c>
      <c r="I153" s="65">
        <f>'[1]Հատված 6'!I388</f>
        <v>0</v>
      </c>
    </row>
    <row r="154" spans="1:9" s="68" customFormat="1" ht="14.25" customHeight="1" x14ac:dyDescent="0.25">
      <c r="A154" s="99">
        <v>2800</v>
      </c>
      <c r="B154" s="2" t="s">
        <v>595</v>
      </c>
      <c r="C154" s="2">
        <v>0</v>
      </c>
      <c r="D154" s="2">
        <v>0</v>
      </c>
      <c r="E154" s="82" t="s">
        <v>596</v>
      </c>
      <c r="F154" s="78" t="s">
        <v>597</v>
      </c>
      <c r="G154" s="65">
        <f t="shared" si="2"/>
        <v>777273</v>
      </c>
      <c r="H154" s="65">
        <f>SUM(H155+H157+H165+H169+H173+H175)</f>
        <v>188773</v>
      </c>
      <c r="I154" s="65">
        <f>SUM(I155+I157+I165+I169+I173+I175)</f>
        <v>588500</v>
      </c>
    </row>
    <row r="155" spans="1:9" ht="15" customHeight="1" x14ac:dyDescent="0.3">
      <c r="A155" s="99">
        <v>2810</v>
      </c>
      <c r="B155" s="3" t="s">
        <v>595</v>
      </c>
      <c r="C155" s="3">
        <v>1</v>
      </c>
      <c r="D155" s="3">
        <v>0</v>
      </c>
      <c r="E155" s="69" t="s">
        <v>598</v>
      </c>
      <c r="F155" s="70" t="s">
        <v>599</v>
      </c>
      <c r="G155" s="65">
        <f t="shared" si="2"/>
        <v>411500</v>
      </c>
      <c r="H155" s="65">
        <f>SUM(H156)</f>
        <v>5000</v>
      </c>
      <c r="I155" s="65">
        <f>SUM(I156)</f>
        <v>406500</v>
      </c>
    </row>
    <row r="156" spans="1:9" ht="14.25" customHeight="1" x14ac:dyDescent="0.3">
      <c r="A156" s="99">
        <v>2811</v>
      </c>
      <c r="B156" s="3" t="s">
        <v>595</v>
      </c>
      <c r="C156" s="3">
        <v>1</v>
      </c>
      <c r="D156" s="3">
        <v>1</v>
      </c>
      <c r="E156" s="72" t="s">
        <v>600</v>
      </c>
      <c r="F156" s="77" t="s">
        <v>601</v>
      </c>
      <c r="G156" s="65">
        <f t="shared" si="2"/>
        <v>411500</v>
      </c>
      <c r="H156" s="65">
        <f>'[1]Հատված 6'!H394</f>
        <v>5000</v>
      </c>
      <c r="I156" s="65">
        <f>'[1]Հատված 6'!I394</f>
        <v>406500</v>
      </c>
    </row>
    <row r="157" spans="1:9" ht="14.25" customHeight="1" x14ac:dyDescent="0.3">
      <c r="A157" s="99">
        <v>2820</v>
      </c>
      <c r="B157" s="2" t="s">
        <v>595</v>
      </c>
      <c r="C157" s="2">
        <v>2</v>
      </c>
      <c r="D157" s="2">
        <v>0</v>
      </c>
      <c r="E157" s="69" t="s">
        <v>602</v>
      </c>
      <c r="F157" s="70" t="s">
        <v>603</v>
      </c>
      <c r="G157" s="65">
        <f t="shared" si="2"/>
        <v>363073</v>
      </c>
      <c r="H157" s="65">
        <f>'[1]Հատված 6'!H403</f>
        <v>181073</v>
      </c>
      <c r="I157" s="65">
        <f>SUM(I158:I164)</f>
        <v>182000</v>
      </c>
    </row>
    <row r="158" spans="1:9" ht="14.25" customHeight="1" x14ac:dyDescent="0.3">
      <c r="A158" s="99">
        <v>2821</v>
      </c>
      <c r="B158" s="3" t="s">
        <v>595</v>
      </c>
      <c r="C158" s="3">
        <v>2</v>
      </c>
      <c r="D158" s="3">
        <v>1</v>
      </c>
      <c r="E158" s="72" t="s">
        <v>604</v>
      </c>
      <c r="F158" s="70"/>
      <c r="G158" s="65">
        <f t="shared" si="2"/>
        <v>1000</v>
      </c>
      <c r="H158" s="65">
        <f>'[1]Հատված 6'!H404</f>
        <v>0</v>
      </c>
      <c r="I158" s="65">
        <f>'[1]Հատված 6'!I404</f>
        <v>1000</v>
      </c>
    </row>
    <row r="159" spans="1:9" ht="14.25" customHeight="1" x14ac:dyDescent="0.3">
      <c r="A159" s="99">
        <v>2822</v>
      </c>
      <c r="B159" s="3" t="s">
        <v>595</v>
      </c>
      <c r="C159" s="3">
        <v>2</v>
      </c>
      <c r="D159" s="3">
        <v>2</v>
      </c>
      <c r="E159" s="72" t="s">
        <v>605</v>
      </c>
      <c r="F159" s="70"/>
      <c r="G159" s="65">
        <f t="shared" si="2"/>
        <v>0</v>
      </c>
      <c r="H159" s="65">
        <f>'[1]Հատված 6'!H409</f>
        <v>0</v>
      </c>
      <c r="I159" s="65">
        <f>'[1]Հատված 6'!I409</f>
        <v>0</v>
      </c>
    </row>
    <row r="160" spans="1:9" ht="14.25" customHeight="1" x14ac:dyDescent="0.3">
      <c r="A160" s="99">
        <v>2823</v>
      </c>
      <c r="B160" s="3" t="s">
        <v>595</v>
      </c>
      <c r="C160" s="3">
        <v>2</v>
      </c>
      <c r="D160" s="3">
        <v>3</v>
      </c>
      <c r="E160" s="72" t="s">
        <v>606</v>
      </c>
      <c r="F160" s="77" t="s">
        <v>607</v>
      </c>
      <c r="G160" s="65">
        <f t="shared" si="2"/>
        <v>239573</v>
      </c>
      <c r="H160" s="65">
        <f>'[1]Հատված 6'!H412</f>
        <v>58573</v>
      </c>
      <c r="I160" s="65">
        <f>'[1]Հատված 6'!I412</f>
        <v>181000</v>
      </c>
    </row>
    <row r="161" spans="1:9" ht="14.25" customHeight="1" x14ac:dyDescent="0.3">
      <c r="A161" s="99">
        <v>2824</v>
      </c>
      <c r="B161" s="3" t="s">
        <v>595</v>
      </c>
      <c r="C161" s="3">
        <v>2</v>
      </c>
      <c r="D161" s="3">
        <v>4</v>
      </c>
      <c r="E161" s="72" t="s">
        <v>608</v>
      </c>
      <c r="F161" s="77"/>
      <c r="G161" s="65">
        <f t="shared" si="2"/>
        <v>122500</v>
      </c>
      <c r="H161" s="65">
        <f>'[1]Հատված 6'!H418</f>
        <v>122500</v>
      </c>
      <c r="I161" s="65">
        <f>'[1]Հատված 6'!I418</f>
        <v>0</v>
      </c>
    </row>
    <row r="162" spans="1:9" ht="14.25" customHeight="1" x14ac:dyDescent="0.3">
      <c r="A162" s="99">
        <v>2825</v>
      </c>
      <c r="B162" s="3" t="s">
        <v>595</v>
      </c>
      <c r="C162" s="3">
        <v>2</v>
      </c>
      <c r="D162" s="3">
        <v>5</v>
      </c>
      <c r="E162" s="72" t="s">
        <v>609</v>
      </c>
      <c r="F162" s="77"/>
      <c r="G162" s="65">
        <f t="shared" si="2"/>
        <v>0</v>
      </c>
      <c r="H162" s="65">
        <v>0</v>
      </c>
      <c r="I162" s="65">
        <v>0</v>
      </c>
    </row>
    <row r="163" spans="1:9" ht="14.25" customHeight="1" x14ac:dyDescent="0.3">
      <c r="A163" s="99">
        <v>2826</v>
      </c>
      <c r="B163" s="3" t="s">
        <v>595</v>
      </c>
      <c r="C163" s="3">
        <v>2</v>
      </c>
      <c r="D163" s="3">
        <v>6</v>
      </c>
      <c r="E163" s="72" t="s">
        <v>610</v>
      </c>
      <c r="F163" s="77"/>
      <c r="G163" s="65">
        <f t="shared" si="2"/>
        <v>0</v>
      </c>
      <c r="H163" s="65">
        <v>0</v>
      </c>
      <c r="I163" s="65">
        <v>0</v>
      </c>
    </row>
    <row r="164" spans="1:9" ht="27" x14ac:dyDescent="0.3">
      <c r="A164" s="99">
        <v>2827</v>
      </c>
      <c r="B164" s="3" t="s">
        <v>595</v>
      </c>
      <c r="C164" s="3">
        <v>2</v>
      </c>
      <c r="D164" s="3">
        <v>7</v>
      </c>
      <c r="E164" s="72" t="s">
        <v>611</v>
      </c>
      <c r="F164" s="77"/>
      <c r="G164" s="65">
        <f t="shared" si="2"/>
        <v>0</v>
      </c>
      <c r="H164" s="65">
        <v>0</v>
      </c>
      <c r="I164" s="65">
        <v>0</v>
      </c>
    </row>
    <row r="165" spans="1:9" ht="36" customHeight="1" x14ac:dyDescent="0.3">
      <c r="A165" s="99">
        <v>2830</v>
      </c>
      <c r="B165" s="2" t="s">
        <v>595</v>
      </c>
      <c r="C165" s="2">
        <v>3</v>
      </c>
      <c r="D165" s="2">
        <v>0</v>
      </c>
      <c r="E165" s="69" t="s">
        <v>612</v>
      </c>
      <c r="F165" s="79" t="s">
        <v>613</v>
      </c>
      <c r="G165" s="65">
        <f t="shared" si="2"/>
        <v>0</v>
      </c>
      <c r="H165" s="65">
        <f>SUM(H166:H168)</f>
        <v>0</v>
      </c>
      <c r="I165" s="65">
        <f>SUM(I166:I168)</f>
        <v>0</v>
      </c>
    </row>
    <row r="166" spans="1:9" x14ac:dyDescent="0.3">
      <c r="A166" s="99">
        <v>2831</v>
      </c>
      <c r="B166" s="3" t="s">
        <v>595</v>
      </c>
      <c r="C166" s="3">
        <v>3</v>
      </c>
      <c r="D166" s="3">
        <v>1</v>
      </c>
      <c r="E166" s="72" t="s">
        <v>614</v>
      </c>
      <c r="F166" s="79"/>
      <c r="G166" s="65">
        <f t="shared" si="2"/>
        <v>0</v>
      </c>
      <c r="H166" s="65">
        <v>0</v>
      </c>
      <c r="I166" s="65">
        <v>0</v>
      </c>
    </row>
    <row r="167" spans="1:9" x14ac:dyDescent="0.3">
      <c r="A167" s="99">
        <v>2832</v>
      </c>
      <c r="B167" s="3" t="s">
        <v>595</v>
      </c>
      <c r="C167" s="3">
        <v>3</v>
      </c>
      <c r="D167" s="3">
        <v>2</v>
      </c>
      <c r="E167" s="72" t="s">
        <v>615</v>
      </c>
      <c r="F167" s="79"/>
      <c r="G167" s="65">
        <f t="shared" si="2"/>
        <v>0</v>
      </c>
      <c r="H167" s="65">
        <v>0</v>
      </c>
      <c r="I167" s="65">
        <v>0</v>
      </c>
    </row>
    <row r="168" spans="1:9" ht="14.25" customHeight="1" x14ac:dyDescent="0.3">
      <c r="A168" s="99">
        <v>2833</v>
      </c>
      <c r="B168" s="3" t="s">
        <v>595</v>
      </c>
      <c r="C168" s="3">
        <v>3</v>
      </c>
      <c r="D168" s="3">
        <v>3</v>
      </c>
      <c r="E168" s="72" t="s">
        <v>616</v>
      </c>
      <c r="F168" s="77" t="s">
        <v>617</v>
      </c>
      <c r="G168" s="65">
        <f t="shared" si="2"/>
        <v>0</v>
      </c>
      <c r="H168" s="65">
        <v>0</v>
      </c>
      <c r="I168" s="65">
        <v>0</v>
      </c>
    </row>
    <row r="169" spans="1:9" ht="26.25" customHeight="1" x14ac:dyDescent="0.3">
      <c r="A169" s="99">
        <v>2840</v>
      </c>
      <c r="B169" s="2" t="s">
        <v>595</v>
      </c>
      <c r="C169" s="2">
        <v>4</v>
      </c>
      <c r="D169" s="2">
        <v>0</v>
      </c>
      <c r="E169" s="69" t="s">
        <v>618</v>
      </c>
      <c r="F169" s="79" t="s">
        <v>619</v>
      </c>
      <c r="G169" s="65">
        <f t="shared" si="2"/>
        <v>2700</v>
      </c>
      <c r="H169" s="65">
        <f>SUM(H170:H172)</f>
        <v>2700</v>
      </c>
      <c r="I169" s="65">
        <f>SUM(I170:I172)</f>
        <v>0</v>
      </c>
    </row>
    <row r="170" spans="1:9" x14ac:dyDescent="0.3">
      <c r="A170" s="99">
        <v>2841</v>
      </c>
      <c r="B170" s="3" t="s">
        <v>595</v>
      </c>
      <c r="C170" s="3">
        <v>4</v>
      </c>
      <c r="D170" s="3">
        <v>1</v>
      </c>
      <c r="E170" s="72" t="s">
        <v>620</v>
      </c>
      <c r="F170" s="79"/>
      <c r="G170" s="65">
        <f t="shared" si="2"/>
        <v>0</v>
      </c>
      <c r="H170" s="65">
        <v>0</v>
      </c>
      <c r="I170" s="65">
        <v>0</v>
      </c>
    </row>
    <row r="171" spans="1:9" ht="26.25" customHeight="1" x14ac:dyDescent="0.3">
      <c r="A171" s="99">
        <v>2842</v>
      </c>
      <c r="B171" s="3" t="s">
        <v>595</v>
      </c>
      <c r="C171" s="3">
        <v>4</v>
      </c>
      <c r="D171" s="3">
        <v>2</v>
      </c>
      <c r="E171" s="72" t="s">
        <v>621</v>
      </c>
      <c r="F171" s="79"/>
      <c r="G171" s="65">
        <f t="shared" si="2"/>
        <v>2700</v>
      </c>
      <c r="H171" s="65">
        <f>'[1]Հատված 6'!H451</f>
        <v>2700</v>
      </c>
      <c r="I171" s="65">
        <v>0</v>
      </c>
    </row>
    <row r="172" spans="1:9" ht="16.5" customHeight="1" x14ac:dyDescent="0.3">
      <c r="A172" s="99">
        <v>2843</v>
      </c>
      <c r="B172" s="3" t="s">
        <v>595</v>
      </c>
      <c r="C172" s="3">
        <v>4</v>
      </c>
      <c r="D172" s="3">
        <v>3</v>
      </c>
      <c r="E172" s="72" t="s">
        <v>622</v>
      </c>
      <c r="F172" s="77" t="s">
        <v>623</v>
      </c>
      <c r="G172" s="65">
        <f t="shared" si="2"/>
        <v>0</v>
      </c>
      <c r="H172" s="65">
        <v>0</v>
      </c>
      <c r="I172" s="65">
        <v>0</v>
      </c>
    </row>
    <row r="173" spans="1:9" ht="36.75" customHeight="1" x14ac:dyDescent="0.3">
      <c r="A173" s="99">
        <v>2850</v>
      </c>
      <c r="B173" s="2" t="s">
        <v>595</v>
      </c>
      <c r="C173" s="2">
        <v>5</v>
      </c>
      <c r="D173" s="2">
        <v>0</v>
      </c>
      <c r="E173" s="83" t="s">
        <v>624</v>
      </c>
      <c r="F173" s="79" t="s">
        <v>625</v>
      </c>
      <c r="G173" s="65">
        <f t="shared" si="2"/>
        <v>0</v>
      </c>
      <c r="H173" s="65">
        <f>SUM(H174)</f>
        <v>0</v>
      </c>
      <c r="I173" s="65">
        <f>SUM(I174)</f>
        <v>0</v>
      </c>
    </row>
    <row r="174" spans="1:9" ht="26.25" customHeight="1" x14ac:dyDescent="0.3">
      <c r="A174" s="99">
        <v>2851</v>
      </c>
      <c r="B174" s="2" t="s">
        <v>595</v>
      </c>
      <c r="C174" s="2">
        <v>5</v>
      </c>
      <c r="D174" s="2">
        <v>1</v>
      </c>
      <c r="E174" s="84" t="s">
        <v>626</v>
      </c>
      <c r="F174" s="77" t="s">
        <v>627</v>
      </c>
      <c r="G174" s="65">
        <f t="shared" si="2"/>
        <v>0</v>
      </c>
      <c r="H174" s="65">
        <v>0</v>
      </c>
      <c r="I174" s="65">
        <v>0</v>
      </c>
    </row>
    <row r="175" spans="1:9" ht="26.25" customHeight="1" x14ac:dyDescent="0.3">
      <c r="A175" s="99">
        <v>2860</v>
      </c>
      <c r="B175" s="2" t="s">
        <v>595</v>
      </c>
      <c r="C175" s="2">
        <v>6</v>
      </c>
      <c r="D175" s="2">
        <v>0</v>
      </c>
      <c r="E175" s="83" t="s">
        <v>628</v>
      </c>
      <c r="F175" s="79" t="s">
        <v>629</v>
      </c>
      <c r="G175" s="65">
        <f t="shared" si="2"/>
        <v>0</v>
      </c>
      <c r="H175" s="65">
        <f>SUM(H176)</f>
        <v>0</v>
      </c>
      <c r="I175" s="65">
        <f>SUM(I176)</f>
        <v>0</v>
      </c>
    </row>
    <row r="176" spans="1:9" ht="18.75" customHeight="1" x14ac:dyDescent="0.3">
      <c r="A176" s="99">
        <v>2861</v>
      </c>
      <c r="B176" s="3" t="s">
        <v>595</v>
      </c>
      <c r="C176" s="3">
        <v>6</v>
      </c>
      <c r="D176" s="3">
        <v>1</v>
      </c>
      <c r="E176" s="84" t="s">
        <v>630</v>
      </c>
      <c r="F176" s="77" t="s">
        <v>631</v>
      </c>
      <c r="G176" s="65">
        <f t="shared" si="2"/>
        <v>0</v>
      </c>
      <c r="H176" s="65">
        <f>'[1]Հատված 6'!H462</f>
        <v>0</v>
      </c>
      <c r="I176" s="65">
        <f>'[1]Հատված 6'!I462</f>
        <v>0</v>
      </c>
    </row>
    <row r="177" spans="1:9" s="68" customFormat="1" ht="15" customHeight="1" x14ac:dyDescent="0.25">
      <c r="A177" s="99">
        <v>2900</v>
      </c>
      <c r="B177" s="2" t="s">
        <v>632</v>
      </c>
      <c r="C177" s="2">
        <v>0</v>
      </c>
      <c r="D177" s="2">
        <v>0</v>
      </c>
      <c r="E177" s="82" t="s">
        <v>633</v>
      </c>
      <c r="F177" s="78" t="s">
        <v>634</v>
      </c>
      <c r="G177" s="65">
        <f t="shared" si="2"/>
        <v>245722.9</v>
      </c>
      <c r="H177" s="65">
        <f>SUM(H178+H181+H184+H187+H190+H193+H195+H197)</f>
        <v>228776.4</v>
      </c>
      <c r="I177" s="65">
        <f>SUM(I178+I181+I184+I187+I190+I193+I195+I197)</f>
        <v>16946.5</v>
      </c>
    </row>
    <row r="178" spans="1:9" ht="24.75" customHeight="1" x14ac:dyDescent="0.3">
      <c r="A178" s="99">
        <v>2910</v>
      </c>
      <c r="B178" s="2" t="s">
        <v>632</v>
      </c>
      <c r="C178" s="2">
        <v>1</v>
      </c>
      <c r="D178" s="2">
        <v>0</v>
      </c>
      <c r="E178" s="69" t="s">
        <v>635</v>
      </c>
      <c r="F178" s="70" t="s">
        <v>636</v>
      </c>
      <c r="G178" s="65">
        <f t="shared" si="2"/>
        <v>194380.4</v>
      </c>
      <c r="H178" s="65">
        <f>SUM(H179:H180)</f>
        <v>182680.4</v>
      </c>
      <c r="I178" s="65">
        <f>SUM(I179:I180)</f>
        <v>11700</v>
      </c>
    </row>
    <row r="179" spans="1:9" ht="18.75" customHeight="1" x14ac:dyDescent="0.3">
      <c r="A179" s="99">
        <v>2911</v>
      </c>
      <c r="B179" s="3" t="s">
        <v>632</v>
      </c>
      <c r="C179" s="3">
        <v>1</v>
      </c>
      <c r="D179" s="3">
        <v>1</v>
      </c>
      <c r="E179" s="72" t="s">
        <v>637</v>
      </c>
      <c r="F179" s="77" t="s">
        <v>638</v>
      </c>
      <c r="G179" s="65">
        <f t="shared" si="2"/>
        <v>194380.4</v>
      </c>
      <c r="H179" s="65">
        <f>'[1]Հատված 6'!H467</f>
        <v>182680.4</v>
      </c>
      <c r="I179" s="65">
        <f>'[1]Հատված 6'!I467</f>
        <v>11700</v>
      </c>
    </row>
    <row r="180" spans="1:9" ht="18.75" customHeight="1" x14ac:dyDescent="0.3">
      <c r="A180" s="99">
        <v>2912</v>
      </c>
      <c r="B180" s="3" t="s">
        <v>632</v>
      </c>
      <c r="C180" s="3">
        <v>1</v>
      </c>
      <c r="D180" s="3">
        <v>2</v>
      </c>
      <c r="E180" s="72" t="s">
        <v>639</v>
      </c>
      <c r="F180" s="77" t="s">
        <v>640</v>
      </c>
      <c r="G180" s="65">
        <f t="shared" si="2"/>
        <v>0</v>
      </c>
      <c r="H180" s="65">
        <v>0</v>
      </c>
      <c r="I180" s="65">
        <v>0</v>
      </c>
    </row>
    <row r="181" spans="1:9" ht="15" customHeight="1" x14ac:dyDescent="0.3">
      <c r="A181" s="99">
        <v>2920</v>
      </c>
      <c r="B181" s="2" t="s">
        <v>632</v>
      </c>
      <c r="C181" s="2">
        <v>2</v>
      </c>
      <c r="D181" s="2">
        <v>0</v>
      </c>
      <c r="E181" s="69" t="s">
        <v>641</v>
      </c>
      <c r="F181" s="70" t="s">
        <v>642</v>
      </c>
      <c r="G181" s="65">
        <f t="shared" si="2"/>
        <v>4507.5</v>
      </c>
      <c r="H181" s="65">
        <f>SUM(H182:H183)</f>
        <v>1761</v>
      </c>
      <c r="I181" s="65">
        <f>SUM(I182:I183)</f>
        <v>2746.5</v>
      </c>
    </row>
    <row r="182" spans="1:9" ht="18.75" customHeight="1" x14ac:dyDescent="0.3">
      <c r="A182" s="99">
        <v>2921</v>
      </c>
      <c r="B182" s="3" t="s">
        <v>632</v>
      </c>
      <c r="C182" s="3">
        <v>2</v>
      </c>
      <c r="D182" s="3">
        <v>1</v>
      </c>
      <c r="E182" s="72" t="s">
        <v>643</v>
      </c>
      <c r="F182" s="77" t="s">
        <v>644</v>
      </c>
      <c r="G182" s="65">
        <f t="shared" si="2"/>
        <v>0</v>
      </c>
      <c r="H182" s="65">
        <v>0</v>
      </c>
      <c r="I182" s="65">
        <v>0</v>
      </c>
    </row>
    <row r="183" spans="1:9" ht="18.75" customHeight="1" x14ac:dyDescent="0.3">
      <c r="A183" s="99">
        <v>2922</v>
      </c>
      <c r="B183" s="3" t="s">
        <v>632</v>
      </c>
      <c r="C183" s="3">
        <v>2</v>
      </c>
      <c r="D183" s="3">
        <v>2</v>
      </c>
      <c r="E183" s="72" t="s">
        <v>645</v>
      </c>
      <c r="F183" s="77" t="s">
        <v>646</v>
      </c>
      <c r="G183" s="65">
        <f t="shared" si="2"/>
        <v>4507.5</v>
      </c>
      <c r="H183" s="65">
        <f>'[1]Հատված 6'!H482</f>
        <v>1761</v>
      </c>
      <c r="I183" s="65">
        <f>'[1]Հատված 6'!I482</f>
        <v>2746.5</v>
      </c>
    </row>
    <row r="184" spans="1:9" ht="39" customHeight="1" x14ac:dyDescent="0.3">
      <c r="A184" s="99">
        <v>2930</v>
      </c>
      <c r="B184" s="2" t="s">
        <v>632</v>
      </c>
      <c r="C184" s="2">
        <v>3</v>
      </c>
      <c r="D184" s="2">
        <v>0</v>
      </c>
      <c r="E184" s="69" t="s">
        <v>647</v>
      </c>
      <c r="F184" s="70" t="s">
        <v>648</v>
      </c>
      <c r="G184" s="65">
        <f t="shared" si="2"/>
        <v>0</v>
      </c>
      <c r="H184" s="65">
        <f>SUM(H185:H186)</f>
        <v>0</v>
      </c>
      <c r="I184" s="65">
        <f>SUM(I185:I186)</f>
        <v>0</v>
      </c>
    </row>
    <row r="185" spans="1:9" ht="27" customHeight="1" x14ac:dyDescent="0.3">
      <c r="A185" s="99">
        <v>2931</v>
      </c>
      <c r="B185" s="3" t="s">
        <v>632</v>
      </c>
      <c r="C185" s="3">
        <v>3</v>
      </c>
      <c r="D185" s="3">
        <v>1</v>
      </c>
      <c r="E185" s="72" t="s">
        <v>649</v>
      </c>
      <c r="F185" s="77" t="s">
        <v>650</v>
      </c>
      <c r="G185" s="65">
        <f t="shared" si="2"/>
        <v>0</v>
      </c>
      <c r="H185" s="65">
        <v>0</v>
      </c>
      <c r="I185" s="65">
        <v>0</v>
      </c>
    </row>
    <row r="186" spans="1:9" x14ac:dyDescent="0.3">
      <c r="A186" s="99">
        <v>2932</v>
      </c>
      <c r="B186" s="3" t="s">
        <v>632</v>
      </c>
      <c r="C186" s="3">
        <v>3</v>
      </c>
      <c r="D186" s="3">
        <v>2</v>
      </c>
      <c r="E186" s="72" t="s">
        <v>651</v>
      </c>
      <c r="F186" s="77"/>
      <c r="G186" s="65">
        <f t="shared" si="2"/>
        <v>0</v>
      </c>
      <c r="H186" s="65">
        <v>0</v>
      </c>
      <c r="I186" s="65">
        <v>0</v>
      </c>
    </row>
    <row r="187" spans="1:9" ht="16.5" customHeight="1" x14ac:dyDescent="0.3">
      <c r="A187" s="99">
        <v>2940</v>
      </c>
      <c r="B187" s="2" t="s">
        <v>632</v>
      </c>
      <c r="C187" s="2">
        <v>4</v>
      </c>
      <c r="D187" s="2">
        <v>0</v>
      </c>
      <c r="E187" s="69" t="s">
        <v>652</v>
      </c>
      <c r="F187" s="70" t="s">
        <v>653</v>
      </c>
      <c r="G187" s="65">
        <f t="shared" si="2"/>
        <v>0</v>
      </c>
      <c r="H187" s="65">
        <f>SUM(H188:H189)</f>
        <v>0</v>
      </c>
      <c r="I187" s="65">
        <f>SUM(I188:I189)</f>
        <v>0</v>
      </c>
    </row>
    <row r="188" spans="1:9" ht="16.5" customHeight="1" x14ac:dyDescent="0.3">
      <c r="A188" s="99">
        <v>2941</v>
      </c>
      <c r="B188" s="3" t="s">
        <v>632</v>
      </c>
      <c r="C188" s="3">
        <v>4</v>
      </c>
      <c r="D188" s="3">
        <v>1</v>
      </c>
      <c r="E188" s="72" t="s">
        <v>654</v>
      </c>
      <c r="F188" s="77" t="s">
        <v>655</v>
      </c>
      <c r="G188" s="65">
        <f t="shared" si="2"/>
        <v>0</v>
      </c>
      <c r="H188" s="65">
        <f>'[1]Հատված 6'!H496</f>
        <v>0</v>
      </c>
      <c r="I188" s="65">
        <v>0</v>
      </c>
    </row>
    <row r="189" spans="1:9" ht="16.5" customHeight="1" x14ac:dyDescent="0.3">
      <c r="A189" s="99">
        <v>2942</v>
      </c>
      <c r="B189" s="3" t="s">
        <v>632</v>
      </c>
      <c r="C189" s="3">
        <v>4</v>
      </c>
      <c r="D189" s="3">
        <v>2</v>
      </c>
      <c r="E189" s="72" t="s">
        <v>656</v>
      </c>
      <c r="F189" s="77" t="s">
        <v>657</v>
      </c>
      <c r="G189" s="65">
        <f t="shared" si="2"/>
        <v>0</v>
      </c>
      <c r="H189" s="65">
        <v>0</v>
      </c>
      <c r="I189" s="65">
        <v>0</v>
      </c>
    </row>
    <row r="190" spans="1:9" ht="27.75" customHeight="1" x14ac:dyDescent="0.3">
      <c r="A190" s="99">
        <v>2950</v>
      </c>
      <c r="B190" s="2" t="s">
        <v>632</v>
      </c>
      <c r="C190" s="2">
        <v>5</v>
      </c>
      <c r="D190" s="2">
        <v>0</v>
      </c>
      <c r="E190" s="69" t="s">
        <v>658</v>
      </c>
      <c r="F190" s="70" t="s">
        <v>659</v>
      </c>
      <c r="G190" s="65">
        <f t="shared" si="2"/>
        <v>46835</v>
      </c>
      <c r="H190" s="65">
        <f>SUM(H191:H192)</f>
        <v>44335</v>
      </c>
      <c r="I190" s="65">
        <f>SUM(I191:I192)</f>
        <v>2500</v>
      </c>
    </row>
    <row r="191" spans="1:9" x14ac:dyDescent="0.3">
      <c r="A191" s="99">
        <v>2951</v>
      </c>
      <c r="B191" s="3" t="s">
        <v>632</v>
      </c>
      <c r="C191" s="3">
        <v>5</v>
      </c>
      <c r="D191" s="3">
        <v>1</v>
      </c>
      <c r="E191" s="72" t="s">
        <v>660</v>
      </c>
      <c r="F191" s="70"/>
      <c r="G191" s="65">
        <f t="shared" si="2"/>
        <v>46835</v>
      </c>
      <c r="H191" s="65">
        <f>'[1]Հատված 6'!H503</f>
        <v>44335</v>
      </c>
      <c r="I191" s="65">
        <f>'[1]Հատված 6'!I503</f>
        <v>2500</v>
      </c>
    </row>
    <row r="192" spans="1:9" ht="18" customHeight="1" x14ac:dyDescent="0.3">
      <c r="A192" s="99">
        <v>2952</v>
      </c>
      <c r="B192" s="3" t="s">
        <v>632</v>
      </c>
      <c r="C192" s="3">
        <v>5</v>
      </c>
      <c r="D192" s="3">
        <v>2</v>
      </c>
      <c r="E192" s="72" t="s">
        <v>661</v>
      </c>
      <c r="F192" s="77" t="s">
        <v>662</v>
      </c>
      <c r="G192" s="65">
        <f t="shared" si="2"/>
        <v>0</v>
      </c>
      <c r="H192" s="65">
        <v>0</v>
      </c>
      <c r="I192" s="65">
        <v>0</v>
      </c>
    </row>
    <row r="193" spans="1:9" ht="26.25" customHeight="1" x14ac:dyDescent="0.3">
      <c r="A193" s="99">
        <v>2960</v>
      </c>
      <c r="B193" s="2" t="s">
        <v>632</v>
      </c>
      <c r="C193" s="2">
        <v>6</v>
      </c>
      <c r="D193" s="2">
        <v>0</v>
      </c>
      <c r="E193" s="69" t="s">
        <v>663</v>
      </c>
      <c r="F193" s="70" t="s">
        <v>664</v>
      </c>
      <c r="G193" s="65">
        <f t="shared" si="2"/>
        <v>0</v>
      </c>
      <c r="H193" s="65">
        <f>SUM(H194)</f>
        <v>0</v>
      </c>
      <c r="I193" s="65">
        <f>SUM(I194)</f>
        <v>0</v>
      </c>
    </row>
    <row r="194" spans="1:9" ht="24.75" customHeight="1" x14ac:dyDescent="0.3">
      <c r="A194" s="99">
        <v>2961</v>
      </c>
      <c r="B194" s="3" t="s">
        <v>632</v>
      </c>
      <c r="C194" s="3">
        <v>6</v>
      </c>
      <c r="D194" s="3">
        <v>1</v>
      </c>
      <c r="E194" s="72" t="s">
        <v>665</v>
      </c>
      <c r="F194" s="77" t="s">
        <v>666</v>
      </c>
      <c r="G194" s="65">
        <f t="shared" si="2"/>
        <v>0</v>
      </c>
      <c r="H194" s="65">
        <v>0</v>
      </c>
      <c r="I194" s="65">
        <v>0</v>
      </c>
    </row>
    <row r="195" spans="1:9" ht="26.25" customHeight="1" x14ac:dyDescent="0.3">
      <c r="A195" s="99">
        <v>2970</v>
      </c>
      <c r="B195" s="2" t="s">
        <v>632</v>
      </c>
      <c r="C195" s="2">
        <v>7</v>
      </c>
      <c r="D195" s="2">
        <v>0</v>
      </c>
      <c r="E195" s="69" t="s">
        <v>667</v>
      </c>
      <c r="F195" s="70" t="s">
        <v>668</v>
      </c>
      <c r="G195" s="65">
        <f t="shared" si="2"/>
        <v>0</v>
      </c>
      <c r="H195" s="65">
        <f>SUM(H196)</f>
        <v>0</v>
      </c>
      <c r="I195" s="65">
        <f>SUM(I196)</f>
        <v>0</v>
      </c>
    </row>
    <row r="196" spans="1:9" ht="26.25" customHeight="1" x14ac:dyDescent="0.3">
      <c r="A196" s="99">
        <v>2971</v>
      </c>
      <c r="B196" s="3" t="s">
        <v>632</v>
      </c>
      <c r="C196" s="3">
        <v>7</v>
      </c>
      <c r="D196" s="3">
        <v>1</v>
      </c>
      <c r="E196" s="72" t="s">
        <v>669</v>
      </c>
      <c r="F196" s="77" t="s">
        <v>668</v>
      </c>
      <c r="G196" s="65">
        <f t="shared" si="2"/>
        <v>0</v>
      </c>
      <c r="H196" s="65">
        <v>0</v>
      </c>
      <c r="I196" s="65">
        <v>0</v>
      </c>
    </row>
    <row r="197" spans="1:9" ht="17.25" customHeight="1" x14ac:dyDescent="0.3">
      <c r="A197" s="99">
        <v>2980</v>
      </c>
      <c r="B197" s="2" t="s">
        <v>632</v>
      </c>
      <c r="C197" s="2">
        <v>8</v>
      </c>
      <c r="D197" s="2">
        <v>0</v>
      </c>
      <c r="E197" s="69" t="s">
        <v>670</v>
      </c>
      <c r="F197" s="70" t="s">
        <v>671</v>
      </c>
      <c r="G197" s="65">
        <f t="shared" si="2"/>
        <v>0</v>
      </c>
      <c r="H197" s="65">
        <f>SUM(H198)</f>
        <v>0</v>
      </c>
      <c r="I197" s="65">
        <f>SUM(I198)</f>
        <v>0</v>
      </c>
    </row>
    <row r="198" spans="1:9" ht="20.25" customHeight="1" x14ac:dyDescent="0.3">
      <c r="A198" s="99">
        <v>2981</v>
      </c>
      <c r="B198" s="3" t="s">
        <v>632</v>
      </c>
      <c r="C198" s="3">
        <v>8</v>
      </c>
      <c r="D198" s="3">
        <v>1</v>
      </c>
      <c r="E198" s="72" t="s">
        <v>672</v>
      </c>
      <c r="F198" s="77" t="s">
        <v>673</v>
      </c>
      <c r="G198" s="65">
        <f t="shared" si="2"/>
        <v>0</v>
      </c>
      <c r="H198" s="65">
        <v>0</v>
      </c>
      <c r="I198" s="65">
        <v>0</v>
      </c>
    </row>
    <row r="199" spans="1:9" s="68" customFormat="1" ht="15" customHeight="1" x14ac:dyDescent="0.25">
      <c r="A199" s="99">
        <v>3000</v>
      </c>
      <c r="B199" s="2" t="s">
        <v>674</v>
      </c>
      <c r="C199" s="2">
        <v>0</v>
      </c>
      <c r="D199" s="2">
        <v>0</v>
      </c>
      <c r="E199" s="82" t="s">
        <v>675</v>
      </c>
      <c r="F199" s="78" t="s">
        <v>676</v>
      </c>
      <c r="G199" s="65">
        <f t="shared" si="2"/>
        <v>11700</v>
      </c>
      <c r="H199" s="65">
        <f>SUM(H200+H203+H205+H207+H209+H211+H213+H215+H217)</f>
        <v>11700</v>
      </c>
      <c r="I199" s="65">
        <f>SUM(I200+I203+I205+I207+I209+I211+I213+I215+I217)</f>
        <v>0</v>
      </c>
    </row>
    <row r="200" spans="1:9" ht="24.75" customHeight="1" x14ac:dyDescent="0.3">
      <c r="A200" s="99">
        <v>3010</v>
      </c>
      <c r="B200" s="2" t="s">
        <v>674</v>
      </c>
      <c r="C200" s="2">
        <v>1</v>
      </c>
      <c r="D200" s="2">
        <v>0</v>
      </c>
      <c r="E200" s="69" t="s">
        <v>677</v>
      </c>
      <c r="F200" s="70" t="s">
        <v>678</v>
      </c>
      <c r="G200" s="65">
        <f t="shared" ref="G200:G222" si="3">SUM(H200:I200)</f>
        <v>0</v>
      </c>
      <c r="H200" s="65">
        <f>SUM(H201:H202)</f>
        <v>0</v>
      </c>
      <c r="I200" s="65">
        <f>SUM(I201:I202)</f>
        <v>0</v>
      </c>
    </row>
    <row r="201" spans="1:9" ht="15.75" customHeight="1" x14ac:dyDescent="0.3">
      <c r="A201" s="99">
        <v>3011</v>
      </c>
      <c r="B201" s="3" t="s">
        <v>674</v>
      </c>
      <c r="C201" s="3">
        <v>1</v>
      </c>
      <c r="D201" s="3">
        <v>1</v>
      </c>
      <c r="E201" s="72" t="s">
        <v>679</v>
      </c>
      <c r="F201" s="77" t="s">
        <v>680</v>
      </c>
      <c r="G201" s="65">
        <f t="shared" si="3"/>
        <v>0</v>
      </c>
      <c r="H201" s="65">
        <v>0</v>
      </c>
      <c r="I201" s="65">
        <v>0</v>
      </c>
    </row>
    <row r="202" spans="1:9" ht="15.75" customHeight="1" x14ac:dyDescent="0.3">
      <c r="A202" s="99">
        <v>3012</v>
      </c>
      <c r="B202" s="3" t="s">
        <v>674</v>
      </c>
      <c r="C202" s="3">
        <v>1</v>
      </c>
      <c r="D202" s="3">
        <v>2</v>
      </c>
      <c r="E202" s="72" t="s">
        <v>681</v>
      </c>
      <c r="F202" s="77" t="s">
        <v>682</v>
      </c>
      <c r="G202" s="65">
        <f t="shared" si="3"/>
        <v>0</v>
      </c>
      <c r="H202" s="65">
        <v>0</v>
      </c>
      <c r="I202" s="65">
        <v>0</v>
      </c>
    </row>
    <row r="203" spans="1:9" ht="15.75" customHeight="1" x14ac:dyDescent="0.3">
      <c r="A203" s="99">
        <v>3020</v>
      </c>
      <c r="B203" s="2" t="s">
        <v>674</v>
      </c>
      <c r="C203" s="2">
        <v>2</v>
      </c>
      <c r="D203" s="2">
        <v>0</v>
      </c>
      <c r="E203" s="69" t="s">
        <v>683</v>
      </c>
      <c r="F203" s="70" t="s">
        <v>684</v>
      </c>
      <c r="G203" s="65">
        <f t="shared" si="3"/>
        <v>0</v>
      </c>
      <c r="H203" s="65">
        <v>0</v>
      </c>
      <c r="I203" s="65">
        <f>SUM(I204)</f>
        <v>0</v>
      </c>
    </row>
    <row r="204" spans="1:9" ht="15.75" customHeight="1" x14ac:dyDescent="0.3">
      <c r="A204" s="99">
        <v>3021</v>
      </c>
      <c r="B204" s="3" t="s">
        <v>674</v>
      </c>
      <c r="C204" s="3">
        <v>2</v>
      </c>
      <c r="D204" s="3">
        <v>1</v>
      </c>
      <c r="E204" s="72" t="s">
        <v>685</v>
      </c>
      <c r="F204" s="77" t="s">
        <v>686</v>
      </c>
      <c r="G204" s="65">
        <f t="shared" si="3"/>
        <v>0</v>
      </c>
      <c r="H204" s="65">
        <v>0</v>
      </c>
      <c r="I204" s="65">
        <v>0</v>
      </c>
    </row>
    <row r="205" spans="1:9" ht="15.75" customHeight="1" x14ac:dyDescent="0.3">
      <c r="A205" s="99">
        <v>3030</v>
      </c>
      <c r="B205" s="2" t="s">
        <v>674</v>
      </c>
      <c r="C205" s="2">
        <v>3</v>
      </c>
      <c r="D205" s="2">
        <v>0</v>
      </c>
      <c r="E205" s="69" t="s">
        <v>687</v>
      </c>
      <c r="F205" s="70" t="s">
        <v>688</v>
      </c>
      <c r="G205" s="65">
        <f t="shared" si="3"/>
        <v>0</v>
      </c>
      <c r="H205" s="65">
        <f t="shared" ref="H205:I207" si="4">SUM(H206)</f>
        <v>0</v>
      </c>
      <c r="I205" s="65">
        <f t="shared" si="4"/>
        <v>0</v>
      </c>
    </row>
    <row r="206" spans="1:9" s="71" customFormat="1" ht="15.75" customHeight="1" x14ac:dyDescent="0.3">
      <c r="A206" s="99">
        <v>3031</v>
      </c>
      <c r="B206" s="3" t="s">
        <v>674</v>
      </c>
      <c r="C206" s="3">
        <v>3</v>
      </c>
      <c r="D206" s="3" t="s">
        <v>317</v>
      </c>
      <c r="E206" s="72" t="s">
        <v>689</v>
      </c>
      <c r="F206" s="70"/>
      <c r="G206" s="65">
        <f t="shared" si="3"/>
        <v>0</v>
      </c>
      <c r="H206" s="65">
        <f t="shared" si="4"/>
        <v>0</v>
      </c>
      <c r="I206" s="65">
        <f t="shared" si="4"/>
        <v>0</v>
      </c>
    </row>
    <row r="207" spans="1:9" ht="15.75" customHeight="1" x14ac:dyDescent="0.3">
      <c r="A207" s="99">
        <v>3040</v>
      </c>
      <c r="B207" s="2" t="s">
        <v>674</v>
      </c>
      <c r="C207" s="2">
        <v>4</v>
      </c>
      <c r="D207" s="2">
        <v>0</v>
      </c>
      <c r="E207" s="69" t="s">
        <v>690</v>
      </c>
      <c r="F207" s="70" t="s">
        <v>691</v>
      </c>
      <c r="G207" s="65">
        <f t="shared" si="3"/>
        <v>0</v>
      </c>
      <c r="H207" s="65">
        <f t="shared" si="4"/>
        <v>0</v>
      </c>
      <c r="I207" s="65">
        <f t="shared" si="4"/>
        <v>0</v>
      </c>
    </row>
    <row r="208" spans="1:9" ht="15.75" customHeight="1" x14ac:dyDescent="0.3">
      <c r="A208" s="99">
        <v>3041</v>
      </c>
      <c r="B208" s="3" t="s">
        <v>674</v>
      </c>
      <c r="C208" s="3">
        <v>4</v>
      </c>
      <c r="D208" s="3">
        <v>1</v>
      </c>
      <c r="E208" s="72" t="s">
        <v>692</v>
      </c>
      <c r="F208" s="77" t="s">
        <v>693</v>
      </c>
      <c r="G208" s="65">
        <f t="shared" si="3"/>
        <v>0</v>
      </c>
      <c r="H208" s="65">
        <v>0</v>
      </c>
      <c r="I208" s="65">
        <v>0</v>
      </c>
    </row>
    <row r="209" spans="1:9" ht="15.75" customHeight="1" x14ac:dyDescent="0.3">
      <c r="A209" s="99">
        <v>3050</v>
      </c>
      <c r="B209" s="2" t="s">
        <v>674</v>
      </c>
      <c r="C209" s="2">
        <v>5</v>
      </c>
      <c r="D209" s="2">
        <v>0</v>
      </c>
      <c r="E209" s="69" t="s">
        <v>694</v>
      </c>
      <c r="F209" s="70" t="s">
        <v>695</v>
      </c>
      <c r="G209" s="65">
        <f t="shared" si="3"/>
        <v>0</v>
      </c>
      <c r="H209" s="65">
        <f>SUM(H210)</f>
        <v>0</v>
      </c>
      <c r="I209" s="65">
        <f>SUM(I210)</f>
        <v>0</v>
      </c>
    </row>
    <row r="210" spans="1:9" ht="15.75" customHeight="1" x14ac:dyDescent="0.3">
      <c r="A210" s="99">
        <v>3051</v>
      </c>
      <c r="B210" s="3" t="s">
        <v>674</v>
      </c>
      <c r="C210" s="3">
        <v>5</v>
      </c>
      <c r="D210" s="3">
        <v>1</v>
      </c>
      <c r="E210" s="72" t="s">
        <v>696</v>
      </c>
      <c r="F210" s="77" t="s">
        <v>695</v>
      </c>
      <c r="G210" s="65">
        <f t="shared" si="3"/>
        <v>0</v>
      </c>
      <c r="H210" s="65">
        <v>0</v>
      </c>
      <c r="I210" s="65">
        <v>0</v>
      </c>
    </row>
    <row r="211" spans="1:9" ht="15.75" customHeight="1" x14ac:dyDescent="0.3">
      <c r="A211" s="99">
        <v>3060</v>
      </c>
      <c r="B211" s="2" t="s">
        <v>674</v>
      </c>
      <c r="C211" s="2">
        <v>6</v>
      </c>
      <c r="D211" s="2">
        <v>0</v>
      </c>
      <c r="E211" s="69" t="s">
        <v>697</v>
      </c>
      <c r="F211" s="70" t="s">
        <v>698</v>
      </c>
      <c r="G211" s="65">
        <f t="shared" si="3"/>
        <v>0</v>
      </c>
      <c r="H211" s="65">
        <f>SUM(H212)</f>
        <v>0</v>
      </c>
      <c r="I211" s="65">
        <f>SUM(I212)</f>
        <v>0</v>
      </c>
    </row>
    <row r="212" spans="1:9" ht="15.75" customHeight="1" x14ac:dyDescent="0.3">
      <c r="A212" s="99">
        <v>3061</v>
      </c>
      <c r="B212" s="3" t="s">
        <v>674</v>
      </c>
      <c r="C212" s="3">
        <v>6</v>
      </c>
      <c r="D212" s="3">
        <v>1</v>
      </c>
      <c r="E212" s="72" t="s">
        <v>699</v>
      </c>
      <c r="F212" s="77" t="s">
        <v>698</v>
      </c>
      <c r="G212" s="65">
        <f t="shared" si="3"/>
        <v>0</v>
      </c>
      <c r="H212" s="65">
        <v>0</v>
      </c>
      <c r="I212" s="65">
        <v>0</v>
      </c>
    </row>
    <row r="213" spans="1:9" ht="26.25" customHeight="1" x14ac:dyDescent="0.3">
      <c r="A213" s="99">
        <v>3070</v>
      </c>
      <c r="B213" s="2" t="s">
        <v>674</v>
      </c>
      <c r="C213" s="2">
        <v>7</v>
      </c>
      <c r="D213" s="2">
        <v>0</v>
      </c>
      <c r="E213" s="69" t="s">
        <v>700</v>
      </c>
      <c r="F213" s="70" t="s">
        <v>701</v>
      </c>
      <c r="G213" s="65">
        <f t="shared" si="3"/>
        <v>11700</v>
      </c>
      <c r="H213" s="65">
        <f>SUM(H214)</f>
        <v>11700</v>
      </c>
      <c r="I213" s="65">
        <f>SUM(I214)</f>
        <v>0</v>
      </c>
    </row>
    <row r="214" spans="1:9" ht="24.75" customHeight="1" x14ac:dyDescent="0.3">
      <c r="A214" s="99">
        <v>3071</v>
      </c>
      <c r="B214" s="3" t="s">
        <v>674</v>
      </c>
      <c r="C214" s="3">
        <v>7</v>
      </c>
      <c r="D214" s="3">
        <v>1</v>
      </c>
      <c r="E214" s="72" t="s">
        <v>702</v>
      </c>
      <c r="F214" s="77" t="s">
        <v>703</v>
      </c>
      <c r="G214" s="65">
        <f t="shared" si="3"/>
        <v>11700</v>
      </c>
      <c r="H214" s="65">
        <f>'[1]Հատված 6'!H552</f>
        <v>11700</v>
      </c>
      <c r="I214" s="65">
        <v>0</v>
      </c>
    </row>
    <row r="215" spans="1:9" ht="37.5" customHeight="1" x14ac:dyDescent="0.3">
      <c r="A215" s="99">
        <v>3080</v>
      </c>
      <c r="B215" s="2" t="s">
        <v>674</v>
      </c>
      <c r="C215" s="2">
        <v>8</v>
      </c>
      <c r="D215" s="2">
        <v>0</v>
      </c>
      <c r="E215" s="69" t="s">
        <v>704</v>
      </c>
      <c r="F215" s="70" t="s">
        <v>705</v>
      </c>
      <c r="G215" s="65">
        <f t="shared" si="3"/>
        <v>0</v>
      </c>
      <c r="H215" s="65">
        <f>SUM(H216)</f>
        <v>0</v>
      </c>
      <c r="I215" s="65">
        <f>SUM(I216)</f>
        <v>0</v>
      </c>
    </row>
    <row r="216" spans="1:9" ht="26.25" customHeight="1" x14ac:dyDescent="0.3">
      <c r="A216" s="99">
        <v>3081</v>
      </c>
      <c r="B216" s="3" t="s">
        <v>674</v>
      </c>
      <c r="C216" s="3">
        <v>8</v>
      </c>
      <c r="D216" s="3">
        <v>1</v>
      </c>
      <c r="E216" s="72" t="s">
        <v>706</v>
      </c>
      <c r="F216" s="77" t="s">
        <v>707</v>
      </c>
      <c r="G216" s="65">
        <f t="shared" si="3"/>
        <v>0</v>
      </c>
      <c r="H216" s="65">
        <v>0</v>
      </c>
      <c r="I216" s="65">
        <v>0</v>
      </c>
    </row>
    <row r="217" spans="1:9" ht="27.75" hidden="1" customHeight="1" x14ac:dyDescent="0.3">
      <c r="A217" s="99">
        <v>3090</v>
      </c>
      <c r="B217" s="2" t="s">
        <v>674</v>
      </c>
      <c r="C217" s="2">
        <v>9</v>
      </c>
      <c r="D217" s="2">
        <v>0</v>
      </c>
      <c r="E217" s="69" t="s">
        <v>708</v>
      </c>
      <c r="F217" s="70" t="s">
        <v>709</v>
      </c>
      <c r="G217" s="65">
        <f t="shared" si="3"/>
        <v>0</v>
      </c>
      <c r="H217" s="65">
        <f>SUM(H218:H219)</f>
        <v>0</v>
      </c>
      <c r="I217" s="65">
        <f>SUM(I218:I219)</f>
        <v>0</v>
      </c>
    </row>
    <row r="218" spans="1:9" ht="26.25" hidden="1" customHeight="1" x14ac:dyDescent="0.3">
      <c r="A218" s="99">
        <v>3091</v>
      </c>
      <c r="B218" s="3" t="s">
        <v>674</v>
      </c>
      <c r="C218" s="3">
        <v>9</v>
      </c>
      <c r="D218" s="3">
        <v>1</v>
      </c>
      <c r="E218" s="72" t="s">
        <v>710</v>
      </c>
      <c r="F218" s="77" t="s">
        <v>711</v>
      </c>
      <c r="G218" s="65">
        <f t="shared" si="3"/>
        <v>0</v>
      </c>
      <c r="H218" s="65"/>
      <c r="I218" s="65"/>
    </row>
    <row r="219" spans="1:9" ht="36" hidden="1" customHeight="1" x14ac:dyDescent="0.3">
      <c r="A219" s="99">
        <v>3092</v>
      </c>
      <c r="B219" s="3" t="s">
        <v>674</v>
      </c>
      <c r="C219" s="3">
        <v>9</v>
      </c>
      <c r="D219" s="3">
        <v>2</v>
      </c>
      <c r="E219" s="72" t="s">
        <v>712</v>
      </c>
      <c r="F219" s="77"/>
      <c r="G219" s="65">
        <f t="shared" si="3"/>
        <v>0</v>
      </c>
      <c r="H219" s="65"/>
      <c r="I219" s="65"/>
    </row>
    <row r="220" spans="1:9" s="68" customFormat="1" ht="27" customHeight="1" x14ac:dyDescent="0.25">
      <c r="A220" s="99">
        <v>3100</v>
      </c>
      <c r="B220" s="2" t="s">
        <v>713</v>
      </c>
      <c r="C220" s="2">
        <v>0</v>
      </c>
      <c r="D220" s="2">
        <v>0</v>
      </c>
      <c r="E220" s="101" t="s">
        <v>708</v>
      </c>
      <c r="F220" s="85"/>
      <c r="G220" s="65">
        <f t="shared" si="3"/>
        <v>88155.3</v>
      </c>
      <c r="H220" s="65">
        <f>SUM(H221)</f>
        <v>88155.3</v>
      </c>
      <c r="I220" s="65">
        <f>SUM(I221)</f>
        <v>0</v>
      </c>
    </row>
    <row r="221" spans="1:9" ht="27" x14ac:dyDescent="0.3">
      <c r="A221" s="99">
        <v>3110</v>
      </c>
      <c r="B221" s="4" t="s">
        <v>713</v>
      </c>
      <c r="C221" s="4">
        <v>1</v>
      </c>
      <c r="D221" s="4">
        <v>0</v>
      </c>
      <c r="E221" s="83" t="s">
        <v>710</v>
      </c>
      <c r="F221" s="77"/>
      <c r="G221" s="65">
        <f t="shared" si="3"/>
        <v>88155.3</v>
      </c>
      <c r="H221" s="65">
        <f>H222</f>
        <v>88155.3</v>
      </c>
      <c r="I221" s="65">
        <f>I222</f>
        <v>0</v>
      </c>
    </row>
    <row r="222" spans="1:9" x14ac:dyDescent="0.3">
      <c r="A222" s="99">
        <v>3112</v>
      </c>
      <c r="B222" s="4" t="s">
        <v>713</v>
      </c>
      <c r="C222" s="4">
        <v>1</v>
      </c>
      <c r="D222" s="4">
        <v>2</v>
      </c>
      <c r="E222" s="84" t="s">
        <v>712</v>
      </c>
      <c r="F222" s="77"/>
      <c r="G222" s="65">
        <f t="shared" si="3"/>
        <v>88155.3</v>
      </c>
      <c r="H222" s="65">
        <f>'[1]Հատված 6'!H567</f>
        <v>88155.3</v>
      </c>
      <c r="I222" s="65">
        <v>0</v>
      </c>
    </row>
    <row r="223" spans="1:9" x14ac:dyDescent="0.3">
      <c r="B223" s="86"/>
      <c r="C223" s="87"/>
      <c r="D223" s="88"/>
    </row>
    <row r="224" spans="1:9" ht="5.25" customHeight="1" x14ac:dyDescent="0.3">
      <c r="B224" s="90"/>
      <c r="C224" s="87"/>
      <c r="D224" s="88"/>
    </row>
    <row r="225" spans="2:5" x14ac:dyDescent="0.3">
      <c r="B225" s="90"/>
      <c r="C225" s="87"/>
      <c r="D225" s="88"/>
      <c r="E225" s="52"/>
    </row>
    <row r="226" spans="2:5" x14ac:dyDescent="0.3">
      <c r="B226" s="90"/>
      <c r="C226" s="91"/>
      <c r="D226" s="92"/>
    </row>
  </sheetData>
  <mergeCells count="12">
    <mergeCell ref="E5:E6"/>
    <mergeCell ref="F5:F6"/>
    <mergeCell ref="G5:G6"/>
    <mergeCell ref="H5:I5"/>
    <mergeCell ref="A1:I1"/>
    <mergeCell ref="G2:I2"/>
    <mergeCell ref="A3:I3"/>
    <mergeCell ref="H4:I4"/>
    <mergeCell ref="A5:A6"/>
    <mergeCell ref="B5:B6"/>
    <mergeCell ref="C5:C6"/>
    <mergeCell ref="D5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workbookViewId="0">
      <selection activeCell="D2" sqref="D2:F2"/>
    </sheetView>
  </sheetViews>
  <sheetFormatPr defaultRowHeight="13.5" x14ac:dyDescent="0.25"/>
  <cols>
    <col min="1" max="1" width="5" style="6" customWidth="1"/>
    <col min="2" max="2" width="54.7109375" style="6" customWidth="1"/>
    <col min="3" max="3" width="5.140625" style="8" customWidth="1"/>
    <col min="4" max="4" width="11.5703125" style="6" customWidth="1"/>
    <col min="5" max="5" width="10.7109375" style="6" customWidth="1"/>
    <col min="6" max="6" width="12.7109375" style="6" bestFit="1" customWidth="1"/>
    <col min="7" max="256" width="9.140625" style="6"/>
    <col min="257" max="257" width="5" style="6" customWidth="1"/>
    <col min="258" max="258" width="54.7109375" style="6" customWidth="1"/>
    <col min="259" max="259" width="5.140625" style="6" customWidth="1"/>
    <col min="260" max="260" width="11.5703125" style="6" customWidth="1"/>
    <col min="261" max="261" width="10.7109375" style="6" customWidth="1"/>
    <col min="262" max="262" width="12.7109375" style="6" bestFit="1" customWidth="1"/>
    <col min="263" max="512" width="9.140625" style="6"/>
    <col min="513" max="513" width="5" style="6" customWidth="1"/>
    <col min="514" max="514" width="54.7109375" style="6" customWidth="1"/>
    <col min="515" max="515" width="5.140625" style="6" customWidth="1"/>
    <col min="516" max="516" width="11.5703125" style="6" customWidth="1"/>
    <col min="517" max="517" width="10.7109375" style="6" customWidth="1"/>
    <col min="518" max="518" width="12.7109375" style="6" bestFit="1" customWidth="1"/>
    <col min="519" max="768" width="9.140625" style="6"/>
    <col min="769" max="769" width="5" style="6" customWidth="1"/>
    <col min="770" max="770" width="54.7109375" style="6" customWidth="1"/>
    <col min="771" max="771" width="5.140625" style="6" customWidth="1"/>
    <col min="772" max="772" width="11.5703125" style="6" customWidth="1"/>
    <col min="773" max="773" width="10.7109375" style="6" customWidth="1"/>
    <col min="774" max="774" width="12.7109375" style="6" bestFit="1" customWidth="1"/>
    <col min="775" max="1024" width="9.140625" style="6"/>
    <col min="1025" max="1025" width="5" style="6" customWidth="1"/>
    <col min="1026" max="1026" width="54.7109375" style="6" customWidth="1"/>
    <col min="1027" max="1027" width="5.140625" style="6" customWidth="1"/>
    <col min="1028" max="1028" width="11.5703125" style="6" customWidth="1"/>
    <col min="1029" max="1029" width="10.7109375" style="6" customWidth="1"/>
    <col min="1030" max="1030" width="12.7109375" style="6" bestFit="1" customWidth="1"/>
    <col min="1031" max="1280" width="9.140625" style="6"/>
    <col min="1281" max="1281" width="5" style="6" customWidth="1"/>
    <col min="1282" max="1282" width="54.7109375" style="6" customWidth="1"/>
    <col min="1283" max="1283" width="5.140625" style="6" customWidth="1"/>
    <col min="1284" max="1284" width="11.5703125" style="6" customWidth="1"/>
    <col min="1285" max="1285" width="10.7109375" style="6" customWidth="1"/>
    <col min="1286" max="1286" width="12.7109375" style="6" bestFit="1" customWidth="1"/>
    <col min="1287" max="1536" width="9.140625" style="6"/>
    <col min="1537" max="1537" width="5" style="6" customWidth="1"/>
    <col min="1538" max="1538" width="54.7109375" style="6" customWidth="1"/>
    <col min="1539" max="1539" width="5.140625" style="6" customWidth="1"/>
    <col min="1540" max="1540" width="11.5703125" style="6" customWidth="1"/>
    <col min="1541" max="1541" width="10.7109375" style="6" customWidth="1"/>
    <col min="1542" max="1542" width="12.7109375" style="6" bestFit="1" customWidth="1"/>
    <col min="1543" max="1792" width="9.140625" style="6"/>
    <col min="1793" max="1793" width="5" style="6" customWidth="1"/>
    <col min="1794" max="1794" width="54.7109375" style="6" customWidth="1"/>
    <col min="1795" max="1795" width="5.140625" style="6" customWidth="1"/>
    <col min="1796" max="1796" width="11.5703125" style="6" customWidth="1"/>
    <col min="1797" max="1797" width="10.7109375" style="6" customWidth="1"/>
    <col min="1798" max="1798" width="12.7109375" style="6" bestFit="1" customWidth="1"/>
    <col min="1799" max="2048" width="9.140625" style="6"/>
    <col min="2049" max="2049" width="5" style="6" customWidth="1"/>
    <col min="2050" max="2050" width="54.7109375" style="6" customWidth="1"/>
    <col min="2051" max="2051" width="5.140625" style="6" customWidth="1"/>
    <col min="2052" max="2052" width="11.5703125" style="6" customWidth="1"/>
    <col min="2053" max="2053" width="10.7109375" style="6" customWidth="1"/>
    <col min="2054" max="2054" width="12.7109375" style="6" bestFit="1" customWidth="1"/>
    <col min="2055" max="2304" width="9.140625" style="6"/>
    <col min="2305" max="2305" width="5" style="6" customWidth="1"/>
    <col min="2306" max="2306" width="54.7109375" style="6" customWidth="1"/>
    <col min="2307" max="2307" width="5.140625" style="6" customWidth="1"/>
    <col min="2308" max="2308" width="11.5703125" style="6" customWidth="1"/>
    <col min="2309" max="2309" width="10.7109375" style="6" customWidth="1"/>
    <col min="2310" max="2310" width="12.7109375" style="6" bestFit="1" customWidth="1"/>
    <col min="2311" max="2560" width="9.140625" style="6"/>
    <col min="2561" max="2561" width="5" style="6" customWidth="1"/>
    <col min="2562" max="2562" width="54.7109375" style="6" customWidth="1"/>
    <col min="2563" max="2563" width="5.140625" style="6" customWidth="1"/>
    <col min="2564" max="2564" width="11.5703125" style="6" customWidth="1"/>
    <col min="2565" max="2565" width="10.7109375" style="6" customWidth="1"/>
    <col min="2566" max="2566" width="12.7109375" style="6" bestFit="1" customWidth="1"/>
    <col min="2567" max="2816" width="9.140625" style="6"/>
    <col min="2817" max="2817" width="5" style="6" customWidth="1"/>
    <col min="2818" max="2818" width="54.7109375" style="6" customWidth="1"/>
    <col min="2819" max="2819" width="5.140625" style="6" customWidth="1"/>
    <col min="2820" max="2820" width="11.5703125" style="6" customWidth="1"/>
    <col min="2821" max="2821" width="10.7109375" style="6" customWidth="1"/>
    <col min="2822" max="2822" width="12.7109375" style="6" bestFit="1" customWidth="1"/>
    <col min="2823" max="3072" width="9.140625" style="6"/>
    <col min="3073" max="3073" width="5" style="6" customWidth="1"/>
    <col min="3074" max="3074" width="54.7109375" style="6" customWidth="1"/>
    <col min="3075" max="3075" width="5.140625" style="6" customWidth="1"/>
    <col min="3076" max="3076" width="11.5703125" style="6" customWidth="1"/>
    <col min="3077" max="3077" width="10.7109375" style="6" customWidth="1"/>
    <col min="3078" max="3078" width="12.7109375" style="6" bestFit="1" customWidth="1"/>
    <col min="3079" max="3328" width="9.140625" style="6"/>
    <col min="3329" max="3329" width="5" style="6" customWidth="1"/>
    <col min="3330" max="3330" width="54.7109375" style="6" customWidth="1"/>
    <col min="3331" max="3331" width="5.140625" style="6" customWidth="1"/>
    <col min="3332" max="3332" width="11.5703125" style="6" customWidth="1"/>
    <col min="3333" max="3333" width="10.7109375" style="6" customWidth="1"/>
    <col min="3334" max="3334" width="12.7109375" style="6" bestFit="1" customWidth="1"/>
    <col min="3335" max="3584" width="9.140625" style="6"/>
    <col min="3585" max="3585" width="5" style="6" customWidth="1"/>
    <col min="3586" max="3586" width="54.7109375" style="6" customWidth="1"/>
    <col min="3587" max="3587" width="5.140625" style="6" customWidth="1"/>
    <col min="3588" max="3588" width="11.5703125" style="6" customWidth="1"/>
    <col min="3589" max="3589" width="10.7109375" style="6" customWidth="1"/>
    <col min="3590" max="3590" width="12.7109375" style="6" bestFit="1" customWidth="1"/>
    <col min="3591" max="3840" width="9.140625" style="6"/>
    <col min="3841" max="3841" width="5" style="6" customWidth="1"/>
    <col min="3842" max="3842" width="54.7109375" style="6" customWidth="1"/>
    <col min="3843" max="3843" width="5.140625" style="6" customWidth="1"/>
    <col min="3844" max="3844" width="11.5703125" style="6" customWidth="1"/>
    <col min="3845" max="3845" width="10.7109375" style="6" customWidth="1"/>
    <col min="3846" max="3846" width="12.7109375" style="6" bestFit="1" customWidth="1"/>
    <col min="3847" max="4096" width="9.140625" style="6"/>
    <col min="4097" max="4097" width="5" style="6" customWidth="1"/>
    <col min="4098" max="4098" width="54.7109375" style="6" customWidth="1"/>
    <col min="4099" max="4099" width="5.140625" style="6" customWidth="1"/>
    <col min="4100" max="4100" width="11.5703125" style="6" customWidth="1"/>
    <col min="4101" max="4101" width="10.7109375" style="6" customWidth="1"/>
    <col min="4102" max="4102" width="12.7109375" style="6" bestFit="1" customWidth="1"/>
    <col min="4103" max="4352" width="9.140625" style="6"/>
    <col min="4353" max="4353" width="5" style="6" customWidth="1"/>
    <col min="4354" max="4354" width="54.7109375" style="6" customWidth="1"/>
    <col min="4355" max="4355" width="5.140625" style="6" customWidth="1"/>
    <col min="4356" max="4356" width="11.5703125" style="6" customWidth="1"/>
    <col min="4357" max="4357" width="10.7109375" style="6" customWidth="1"/>
    <col min="4358" max="4358" width="12.7109375" style="6" bestFit="1" customWidth="1"/>
    <col min="4359" max="4608" width="9.140625" style="6"/>
    <col min="4609" max="4609" width="5" style="6" customWidth="1"/>
    <col min="4610" max="4610" width="54.7109375" style="6" customWidth="1"/>
    <col min="4611" max="4611" width="5.140625" style="6" customWidth="1"/>
    <col min="4612" max="4612" width="11.5703125" style="6" customWidth="1"/>
    <col min="4613" max="4613" width="10.7109375" style="6" customWidth="1"/>
    <col min="4614" max="4614" width="12.7109375" style="6" bestFit="1" customWidth="1"/>
    <col min="4615" max="4864" width="9.140625" style="6"/>
    <col min="4865" max="4865" width="5" style="6" customWidth="1"/>
    <col min="4866" max="4866" width="54.7109375" style="6" customWidth="1"/>
    <col min="4867" max="4867" width="5.140625" style="6" customWidth="1"/>
    <col min="4868" max="4868" width="11.5703125" style="6" customWidth="1"/>
    <col min="4869" max="4869" width="10.7109375" style="6" customWidth="1"/>
    <col min="4870" max="4870" width="12.7109375" style="6" bestFit="1" customWidth="1"/>
    <col min="4871" max="5120" width="9.140625" style="6"/>
    <col min="5121" max="5121" width="5" style="6" customWidth="1"/>
    <col min="5122" max="5122" width="54.7109375" style="6" customWidth="1"/>
    <col min="5123" max="5123" width="5.140625" style="6" customWidth="1"/>
    <col min="5124" max="5124" width="11.5703125" style="6" customWidth="1"/>
    <col min="5125" max="5125" width="10.7109375" style="6" customWidth="1"/>
    <col min="5126" max="5126" width="12.7109375" style="6" bestFit="1" customWidth="1"/>
    <col min="5127" max="5376" width="9.140625" style="6"/>
    <col min="5377" max="5377" width="5" style="6" customWidth="1"/>
    <col min="5378" max="5378" width="54.7109375" style="6" customWidth="1"/>
    <col min="5379" max="5379" width="5.140625" style="6" customWidth="1"/>
    <col min="5380" max="5380" width="11.5703125" style="6" customWidth="1"/>
    <col min="5381" max="5381" width="10.7109375" style="6" customWidth="1"/>
    <col min="5382" max="5382" width="12.7109375" style="6" bestFit="1" customWidth="1"/>
    <col min="5383" max="5632" width="9.140625" style="6"/>
    <col min="5633" max="5633" width="5" style="6" customWidth="1"/>
    <col min="5634" max="5634" width="54.7109375" style="6" customWidth="1"/>
    <col min="5635" max="5635" width="5.140625" style="6" customWidth="1"/>
    <col min="5636" max="5636" width="11.5703125" style="6" customWidth="1"/>
    <col min="5637" max="5637" width="10.7109375" style="6" customWidth="1"/>
    <col min="5638" max="5638" width="12.7109375" style="6" bestFit="1" customWidth="1"/>
    <col min="5639" max="5888" width="9.140625" style="6"/>
    <col min="5889" max="5889" width="5" style="6" customWidth="1"/>
    <col min="5890" max="5890" width="54.7109375" style="6" customWidth="1"/>
    <col min="5891" max="5891" width="5.140625" style="6" customWidth="1"/>
    <col min="5892" max="5892" width="11.5703125" style="6" customWidth="1"/>
    <col min="5893" max="5893" width="10.7109375" style="6" customWidth="1"/>
    <col min="5894" max="5894" width="12.7109375" style="6" bestFit="1" customWidth="1"/>
    <col min="5895" max="6144" width="9.140625" style="6"/>
    <col min="6145" max="6145" width="5" style="6" customWidth="1"/>
    <col min="6146" max="6146" width="54.7109375" style="6" customWidth="1"/>
    <col min="6147" max="6147" width="5.140625" style="6" customWidth="1"/>
    <col min="6148" max="6148" width="11.5703125" style="6" customWidth="1"/>
    <col min="6149" max="6149" width="10.7109375" style="6" customWidth="1"/>
    <col min="6150" max="6150" width="12.7109375" style="6" bestFit="1" customWidth="1"/>
    <col min="6151" max="6400" width="9.140625" style="6"/>
    <col min="6401" max="6401" width="5" style="6" customWidth="1"/>
    <col min="6402" max="6402" width="54.7109375" style="6" customWidth="1"/>
    <col min="6403" max="6403" width="5.140625" style="6" customWidth="1"/>
    <col min="6404" max="6404" width="11.5703125" style="6" customWidth="1"/>
    <col min="6405" max="6405" width="10.7109375" style="6" customWidth="1"/>
    <col min="6406" max="6406" width="12.7109375" style="6" bestFit="1" customWidth="1"/>
    <col min="6407" max="6656" width="9.140625" style="6"/>
    <col min="6657" max="6657" width="5" style="6" customWidth="1"/>
    <col min="6658" max="6658" width="54.7109375" style="6" customWidth="1"/>
    <col min="6659" max="6659" width="5.140625" style="6" customWidth="1"/>
    <col min="6660" max="6660" width="11.5703125" style="6" customWidth="1"/>
    <col min="6661" max="6661" width="10.7109375" style="6" customWidth="1"/>
    <col min="6662" max="6662" width="12.7109375" style="6" bestFit="1" customWidth="1"/>
    <col min="6663" max="6912" width="9.140625" style="6"/>
    <col min="6913" max="6913" width="5" style="6" customWidth="1"/>
    <col min="6914" max="6914" width="54.7109375" style="6" customWidth="1"/>
    <col min="6915" max="6915" width="5.140625" style="6" customWidth="1"/>
    <col min="6916" max="6916" width="11.5703125" style="6" customWidth="1"/>
    <col min="6917" max="6917" width="10.7109375" style="6" customWidth="1"/>
    <col min="6918" max="6918" width="12.7109375" style="6" bestFit="1" customWidth="1"/>
    <col min="6919" max="7168" width="9.140625" style="6"/>
    <col min="7169" max="7169" width="5" style="6" customWidth="1"/>
    <col min="7170" max="7170" width="54.7109375" style="6" customWidth="1"/>
    <col min="7171" max="7171" width="5.140625" style="6" customWidth="1"/>
    <col min="7172" max="7172" width="11.5703125" style="6" customWidth="1"/>
    <col min="7173" max="7173" width="10.7109375" style="6" customWidth="1"/>
    <col min="7174" max="7174" width="12.7109375" style="6" bestFit="1" customWidth="1"/>
    <col min="7175" max="7424" width="9.140625" style="6"/>
    <col min="7425" max="7425" width="5" style="6" customWidth="1"/>
    <col min="7426" max="7426" width="54.7109375" style="6" customWidth="1"/>
    <col min="7427" max="7427" width="5.140625" style="6" customWidth="1"/>
    <col min="7428" max="7428" width="11.5703125" style="6" customWidth="1"/>
    <col min="7429" max="7429" width="10.7109375" style="6" customWidth="1"/>
    <col min="7430" max="7430" width="12.7109375" style="6" bestFit="1" customWidth="1"/>
    <col min="7431" max="7680" width="9.140625" style="6"/>
    <col min="7681" max="7681" width="5" style="6" customWidth="1"/>
    <col min="7682" max="7682" width="54.7109375" style="6" customWidth="1"/>
    <col min="7683" max="7683" width="5.140625" style="6" customWidth="1"/>
    <col min="7684" max="7684" width="11.5703125" style="6" customWidth="1"/>
    <col min="7685" max="7685" width="10.7109375" style="6" customWidth="1"/>
    <col min="7686" max="7686" width="12.7109375" style="6" bestFit="1" customWidth="1"/>
    <col min="7687" max="7936" width="9.140625" style="6"/>
    <col min="7937" max="7937" width="5" style="6" customWidth="1"/>
    <col min="7938" max="7938" width="54.7109375" style="6" customWidth="1"/>
    <col min="7939" max="7939" width="5.140625" style="6" customWidth="1"/>
    <col min="7940" max="7940" width="11.5703125" style="6" customWidth="1"/>
    <col min="7941" max="7941" width="10.7109375" style="6" customWidth="1"/>
    <col min="7942" max="7942" width="12.7109375" style="6" bestFit="1" customWidth="1"/>
    <col min="7943" max="8192" width="9.140625" style="6"/>
    <col min="8193" max="8193" width="5" style="6" customWidth="1"/>
    <col min="8194" max="8194" width="54.7109375" style="6" customWidth="1"/>
    <col min="8195" max="8195" width="5.140625" style="6" customWidth="1"/>
    <col min="8196" max="8196" width="11.5703125" style="6" customWidth="1"/>
    <col min="8197" max="8197" width="10.7109375" style="6" customWidth="1"/>
    <col min="8198" max="8198" width="12.7109375" style="6" bestFit="1" customWidth="1"/>
    <col min="8199" max="8448" width="9.140625" style="6"/>
    <col min="8449" max="8449" width="5" style="6" customWidth="1"/>
    <col min="8450" max="8450" width="54.7109375" style="6" customWidth="1"/>
    <col min="8451" max="8451" width="5.140625" style="6" customWidth="1"/>
    <col min="8452" max="8452" width="11.5703125" style="6" customWidth="1"/>
    <col min="8453" max="8453" width="10.7109375" style="6" customWidth="1"/>
    <col min="8454" max="8454" width="12.7109375" style="6" bestFit="1" customWidth="1"/>
    <col min="8455" max="8704" width="9.140625" style="6"/>
    <col min="8705" max="8705" width="5" style="6" customWidth="1"/>
    <col min="8706" max="8706" width="54.7109375" style="6" customWidth="1"/>
    <col min="8707" max="8707" width="5.140625" style="6" customWidth="1"/>
    <col min="8708" max="8708" width="11.5703125" style="6" customWidth="1"/>
    <col min="8709" max="8709" width="10.7109375" style="6" customWidth="1"/>
    <col min="8710" max="8710" width="12.7109375" style="6" bestFit="1" customWidth="1"/>
    <col min="8711" max="8960" width="9.140625" style="6"/>
    <col min="8961" max="8961" width="5" style="6" customWidth="1"/>
    <col min="8962" max="8962" width="54.7109375" style="6" customWidth="1"/>
    <col min="8963" max="8963" width="5.140625" style="6" customWidth="1"/>
    <col min="8964" max="8964" width="11.5703125" style="6" customWidth="1"/>
    <col min="8965" max="8965" width="10.7109375" style="6" customWidth="1"/>
    <col min="8966" max="8966" width="12.7109375" style="6" bestFit="1" customWidth="1"/>
    <col min="8967" max="9216" width="9.140625" style="6"/>
    <col min="9217" max="9217" width="5" style="6" customWidth="1"/>
    <col min="9218" max="9218" width="54.7109375" style="6" customWidth="1"/>
    <col min="9219" max="9219" width="5.140625" style="6" customWidth="1"/>
    <col min="9220" max="9220" width="11.5703125" style="6" customWidth="1"/>
    <col min="9221" max="9221" width="10.7109375" style="6" customWidth="1"/>
    <col min="9222" max="9222" width="12.7109375" style="6" bestFit="1" customWidth="1"/>
    <col min="9223" max="9472" width="9.140625" style="6"/>
    <col min="9473" max="9473" width="5" style="6" customWidth="1"/>
    <col min="9474" max="9474" width="54.7109375" style="6" customWidth="1"/>
    <col min="9475" max="9475" width="5.140625" style="6" customWidth="1"/>
    <col min="9476" max="9476" width="11.5703125" style="6" customWidth="1"/>
    <col min="9477" max="9477" width="10.7109375" style="6" customWidth="1"/>
    <col min="9478" max="9478" width="12.7109375" style="6" bestFit="1" customWidth="1"/>
    <col min="9479" max="9728" width="9.140625" style="6"/>
    <col min="9729" max="9729" width="5" style="6" customWidth="1"/>
    <col min="9730" max="9730" width="54.7109375" style="6" customWidth="1"/>
    <col min="9731" max="9731" width="5.140625" style="6" customWidth="1"/>
    <col min="9732" max="9732" width="11.5703125" style="6" customWidth="1"/>
    <col min="9733" max="9733" width="10.7109375" style="6" customWidth="1"/>
    <col min="9734" max="9734" width="12.7109375" style="6" bestFit="1" customWidth="1"/>
    <col min="9735" max="9984" width="9.140625" style="6"/>
    <col min="9985" max="9985" width="5" style="6" customWidth="1"/>
    <col min="9986" max="9986" width="54.7109375" style="6" customWidth="1"/>
    <col min="9987" max="9987" width="5.140625" style="6" customWidth="1"/>
    <col min="9988" max="9988" width="11.5703125" style="6" customWidth="1"/>
    <col min="9989" max="9989" width="10.7109375" style="6" customWidth="1"/>
    <col min="9990" max="9990" width="12.7109375" style="6" bestFit="1" customWidth="1"/>
    <col min="9991" max="10240" width="9.140625" style="6"/>
    <col min="10241" max="10241" width="5" style="6" customWidth="1"/>
    <col min="10242" max="10242" width="54.7109375" style="6" customWidth="1"/>
    <col min="10243" max="10243" width="5.140625" style="6" customWidth="1"/>
    <col min="10244" max="10244" width="11.5703125" style="6" customWidth="1"/>
    <col min="10245" max="10245" width="10.7109375" style="6" customWidth="1"/>
    <col min="10246" max="10246" width="12.7109375" style="6" bestFit="1" customWidth="1"/>
    <col min="10247" max="10496" width="9.140625" style="6"/>
    <col min="10497" max="10497" width="5" style="6" customWidth="1"/>
    <col min="10498" max="10498" width="54.7109375" style="6" customWidth="1"/>
    <col min="10499" max="10499" width="5.140625" style="6" customWidth="1"/>
    <col min="10500" max="10500" width="11.5703125" style="6" customWidth="1"/>
    <col min="10501" max="10501" width="10.7109375" style="6" customWidth="1"/>
    <col min="10502" max="10502" width="12.7109375" style="6" bestFit="1" customWidth="1"/>
    <col min="10503" max="10752" width="9.140625" style="6"/>
    <col min="10753" max="10753" width="5" style="6" customWidth="1"/>
    <col min="10754" max="10754" width="54.7109375" style="6" customWidth="1"/>
    <col min="10755" max="10755" width="5.140625" style="6" customWidth="1"/>
    <col min="10756" max="10756" width="11.5703125" style="6" customWidth="1"/>
    <col min="10757" max="10757" width="10.7109375" style="6" customWidth="1"/>
    <col min="10758" max="10758" width="12.7109375" style="6" bestFit="1" customWidth="1"/>
    <col min="10759" max="11008" width="9.140625" style="6"/>
    <col min="11009" max="11009" width="5" style="6" customWidth="1"/>
    <col min="11010" max="11010" width="54.7109375" style="6" customWidth="1"/>
    <col min="11011" max="11011" width="5.140625" style="6" customWidth="1"/>
    <col min="11012" max="11012" width="11.5703125" style="6" customWidth="1"/>
    <col min="11013" max="11013" width="10.7109375" style="6" customWidth="1"/>
    <col min="11014" max="11014" width="12.7109375" style="6" bestFit="1" customWidth="1"/>
    <col min="11015" max="11264" width="9.140625" style="6"/>
    <col min="11265" max="11265" width="5" style="6" customWidth="1"/>
    <col min="11266" max="11266" width="54.7109375" style="6" customWidth="1"/>
    <col min="11267" max="11267" width="5.140625" style="6" customWidth="1"/>
    <col min="11268" max="11268" width="11.5703125" style="6" customWidth="1"/>
    <col min="11269" max="11269" width="10.7109375" style="6" customWidth="1"/>
    <col min="11270" max="11270" width="12.7109375" style="6" bestFit="1" customWidth="1"/>
    <col min="11271" max="11520" width="9.140625" style="6"/>
    <col min="11521" max="11521" width="5" style="6" customWidth="1"/>
    <col min="11522" max="11522" width="54.7109375" style="6" customWidth="1"/>
    <col min="11523" max="11523" width="5.140625" style="6" customWidth="1"/>
    <col min="11524" max="11524" width="11.5703125" style="6" customWidth="1"/>
    <col min="11525" max="11525" width="10.7109375" style="6" customWidth="1"/>
    <col min="11526" max="11526" width="12.7109375" style="6" bestFit="1" customWidth="1"/>
    <col min="11527" max="11776" width="9.140625" style="6"/>
    <col min="11777" max="11777" width="5" style="6" customWidth="1"/>
    <col min="11778" max="11778" width="54.7109375" style="6" customWidth="1"/>
    <col min="11779" max="11779" width="5.140625" style="6" customWidth="1"/>
    <col min="11780" max="11780" width="11.5703125" style="6" customWidth="1"/>
    <col min="11781" max="11781" width="10.7109375" style="6" customWidth="1"/>
    <col min="11782" max="11782" width="12.7109375" style="6" bestFit="1" customWidth="1"/>
    <col min="11783" max="12032" width="9.140625" style="6"/>
    <col min="12033" max="12033" width="5" style="6" customWidth="1"/>
    <col min="12034" max="12034" width="54.7109375" style="6" customWidth="1"/>
    <col min="12035" max="12035" width="5.140625" style="6" customWidth="1"/>
    <col min="12036" max="12036" width="11.5703125" style="6" customWidth="1"/>
    <col min="12037" max="12037" width="10.7109375" style="6" customWidth="1"/>
    <col min="12038" max="12038" width="12.7109375" style="6" bestFit="1" customWidth="1"/>
    <col min="12039" max="12288" width="9.140625" style="6"/>
    <col min="12289" max="12289" width="5" style="6" customWidth="1"/>
    <col min="12290" max="12290" width="54.7109375" style="6" customWidth="1"/>
    <col min="12291" max="12291" width="5.140625" style="6" customWidth="1"/>
    <col min="12292" max="12292" width="11.5703125" style="6" customWidth="1"/>
    <col min="12293" max="12293" width="10.7109375" style="6" customWidth="1"/>
    <col min="12294" max="12294" width="12.7109375" style="6" bestFit="1" customWidth="1"/>
    <col min="12295" max="12544" width="9.140625" style="6"/>
    <col min="12545" max="12545" width="5" style="6" customWidth="1"/>
    <col min="12546" max="12546" width="54.7109375" style="6" customWidth="1"/>
    <col min="12547" max="12547" width="5.140625" style="6" customWidth="1"/>
    <col min="12548" max="12548" width="11.5703125" style="6" customWidth="1"/>
    <col min="12549" max="12549" width="10.7109375" style="6" customWidth="1"/>
    <col min="12550" max="12550" width="12.7109375" style="6" bestFit="1" customWidth="1"/>
    <col min="12551" max="12800" width="9.140625" style="6"/>
    <col min="12801" max="12801" width="5" style="6" customWidth="1"/>
    <col min="12802" max="12802" width="54.7109375" style="6" customWidth="1"/>
    <col min="12803" max="12803" width="5.140625" style="6" customWidth="1"/>
    <col min="12804" max="12804" width="11.5703125" style="6" customWidth="1"/>
    <col min="12805" max="12805" width="10.7109375" style="6" customWidth="1"/>
    <col min="12806" max="12806" width="12.7109375" style="6" bestFit="1" customWidth="1"/>
    <col min="12807" max="13056" width="9.140625" style="6"/>
    <col min="13057" max="13057" width="5" style="6" customWidth="1"/>
    <col min="13058" max="13058" width="54.7109375" style="6" customWidth="1"/>
    <col min="13059" max="13059" width="5.140625" style="6" customWidth="1"/>
    <col min="13060" max="13060" width="11.5703125" style="6" customWidth="1"/>
    <col min="13061" max="13061" width="10.7109375" style="6" customWidth="1"/>
    <col min="13062" max="13062" width="12.7109375" style="6" bestFit="1" customWidth="1"/>
    <col min="13063" max="13312" width="9.140625" style="6"/>
    <col min="13313" max="13313" width="5" style="6" customWidth="1"/>
    <col min="13314" max="13314" width="54.7109375" style="6" customWidth="1"/>
    <col min="13315" max="13315" width="5.140625" style="6" customWidth="1"/>
    <col min="13316" max="13316" width="11.5703125" style="6" customWidth="1"/>
    <col min="13317" max="13317" width="10.7109375" style="6" customWidth="1"/>
    <col min="13318" max="13318" width="12.7109375" style="6" bestFit="1" customWidth="1"/>
    <col min="13319" max="13568" width="9.140625" style="6"/>
    <col min="13569" max="13569" width="5" style="6" customWidth="1"/>
    <col min="13570" max="13570" width="54.7109375" style="6" customWidth="1"/>
    <col min="13571" max="13571" width="5.140625" style="6" customWidth="1"/>
    <col min="13572" max="13572" width="11.5703125" style="6" customWidth="1"/>
    <col min="13573" max="13573" width="10.7109375" style="6" customWidth="1"/>
    <col min="13574" max="13574" width="12.7109375" style="6" bestFit="1" customWidth="1"/>
    <col min="13575" max="13824" width="9.140625" style="6"/>
    <col min="13825" max="13825" width="5" style="6" customWidth="1"/>
    <col min="13826" max="13826" width="54.7109375" style="6" customWidth="1"/>
    <col min="13827" max="13827" width="5.140625" style="6" customWidth="1"/>
    <col min="13828" max="13828" width="11.5703125" style="6" customWidth="1"/>
    <col min="13829" max="13829" width="10.7109375" style="6" customWidth="1"/>
    <col min="13830" max="13830" width="12.7109375" style="6" bestFit="1" customWidth="1"/>
    <col min="13831" max="14080" width="9.140625" style="6"/>
    <col min="14081" max="14081" width="5" style="6" customWidth="1"/>
    <col min="14082" max="14082" width="54.7109375" style="6" customWidth="1"/>
    <col min="14083" max="14083" width="5.140625" style="6" customWidth="1"/>
    <col min="14084" max="14084" width="11.5703125" style="6" customWidth="1"/>
    <col min="14085" max="14085" width="10.7109375" style="6" customWidth="1"/>
    <col min="14086" max="14086" width="12.7109375" style="6" bestFit="1" customWidth="1"/>
    <col min="14087" max="14336" width="9.140625" style="6"/>
    <col min="14337" max="14337" width="5" style="6" customWidth="1"/>
    <col min="14338" max="14338" width="54.7109375" style="6" customWidth="1"/>
    <col min="14339" max="14339" width="5.140625" style="6" customWidth="1"/>
    <col min="14340" max="14340" width="11.5703125" style="6" customWidth="1"/>
    <col min="14341" max="14341" width="10.7109375" style="6" customWidth="1"/>
    <col min="14342" max="14342" width="12.7109375" style="6" bestFit="1" customWidth="1"/>
    <col min="14343" max="14592" width="9.140625" style="6"/>
    <col min="14593" max="14593" width="5" style="6" customWidth="1"/>
    <col min="14594" max="14594" width="54.7109375" style="6" customWidth="1"/>
    <col min="14595" max="14595" width="5.140625" style="6" customWidth="1"/>
    <col min="14596" max="14596" width="11.5703125" style="6" customWidth="1"/>
    <col min="14597" max="14597" width="10.7109375" style="6" customWidth="1"/>
    <col min="14598" max="14598" width="12.7109375" style="6" bestFit="1" customWidth="1"/>
    <col min="14599" max="14848" width="9.140625" style="6"/>
    <col min="14849" max="14849" width="5" style="6" customWidth="1"/>
    <col min="14850" max="14850" width="54.7109375" style="6" customWidth="1"/>
    <col min="14851" max="14851" width="5.140625" style="6" customWidth="1"/>
    <col min="14852" max="14852" width="11.5703125" style="6" customWidth="1"/>
    <col min="14853" max="14853" width="10.7109375" style="6" customWidth="1"/>
    <col min="14854" max="14854" width="12.7109375" style="6" bestFit="1" customWidth="1"/>
    <col min="14855" max="15104" width="9.140625" style="6"/>
    <col min="15105" max="15105" width="5" style="6" customWidth="1"/>
    <col min="15106" max="15106" width="54.7109375" style="6" customWidth="1"/>
    <col min="15107" max="15107" width="5.140625" style="6" customWidth="1"/>
    <col min="15108" max="15108" width="11.5703125" style="6" customWidth="1"/>
    <col min="15109" max="15109" width="10.7109375" style="6" customWidth="1"/>
    <col min="15110" max="15110" width="12.7109375" style="6" bestFit="1" customWidth="1"/>
    <col min="15111" max="15360" width="9.140625" style="6"/>
    <col min="15361" max="15361" width="5" style="6" customWidth="1"/>
    <col min="15362" max="15362" width="54.7109375" style="6" customWidth="1"/>
    <col min="15363" max="15363" width="5.140625" style="6" customWidth="1"/>
    <col min="15364" max="15364" width="11.5703125" style="6" customWidth="1"/>
    <col min="15365" max="15365" width="10.7109375" style="6" customWidth="1"/>
    <col min="15366" max="15366" width="12.7109375" style="6" bestFit="1" customWidth="1"/>
    <col min="15367" max="15616" width="9.140625" style="6"/>
    <col min="15617" max="15617" width="5" style="6" customWidth="1"/>
    <col min="15618" max="15618" width="54.7109375" style="6" customWidth="1"/>
    <col min="15619" max="15619" width="5.140625" style="6" customWidth="1"/>
    <col min="15620" max="15620" width="11.5703125" style="6" customWidth="1"/>
    <col min="15621" max="15621" width="10.7109375" style="6" customWidth="1"/>
    <col min="15622" max="15622" width="12.7109375" style="6" bestFit="1" customWidth="1"/>
    <col min="15623" max="15872" width="9.140625" style="6"/>
    <col min="15873" max="15873" width="5" style="6" customWidth="1"/>
    <col min="15874" max="15874" width="54.7109375" style="6" customWidth="1"/>
    <col min="15875" max="15875" width="5.140625" style="6" customWidth="1"/>
    <col min="15876" max="15876" width="11.5703125" style="6" customWidth="1"/>
    <col min="15877" max="15877" width="10.7109375" style="6" customWidth="1"/>
    <col min="15878" max="15878" width="12.7109375" style="6" bestFit="1" customWidth="1"/>
    <col min="15879" max="16128" width="9.140625" style="6"/>
    <col min="16129" max="16129" width="5" style="6" customWidth="1"/>
    <col min="16130" max="16130" width="54.7109375" style="6" customWidth="1"/>
    <col min="16131" max="16131" width="5.140625" style="6" customWidth="1"/>
    <col min="16132" max="16132" width="11.5703125" style="6" customWidth="1"/>
    <col min="16133" max="16133" width="10.7109375" style="6" customWidth="1"/>
    <col min="16134" max="16134" width="12.7109375" style="6" bestFit="1" customWidth="1"/>
    <col min="16135" max="16384" width="9.140625" style="6"/>
  </cols>
  <sheetData>
    <row r="1" spans="1:6" s="5" customFormat="1" x14ac:dyDescent="0.25">
      <c r="A1" s="120" t="s">
        <v>7</v>
      </c>
      <c r="B1" s="120"/>
      <c r="C1" s="120"/>
      <c r="D1" s="120"/>
      <c r="E1" s="120"/>
      <c r="F1" s="120"/>
    </row>
    <row r="2" spans="1:6" s="5" customFormat="1" ht="39.75" customHeight="1" x14ac:dyDescent="0.2">
      <c r="A2" s="100"/>
      <c r="B2" s="100"/>
      <c r="C2" s="100"/>
      <c r="D2" s="109" t="s">
        <v>714</v>
      </c>
      <c r="E2" s="109"/>
      <c r="F2" s="109"/>
    </row>
    <row r="3" spans="1:6" ht="33.75" customHeight="1" x14ac:dyDescent="0.3">
      <c r="A3" s="121" t="s">
        <v>8</v>
      </c>
      <c r="B3" s="121"/>
      <c r="C3" s="121"/>
      <c r="D3" s="121"/>
      <c r="E3" s="121"/>
      <c r="F3" s="121"/>
    </row>
    <row r="4" spans="1:6" s="7" customFormat="1" ht="4.5" customHeight="1" x14ac:dyDescent="0.25">
      <c r="A4" s="7" t="s">
        <v>9</v>
      </c>
      <c r="B4" s="7" t="s">
        <v>10</v>
      </c>
    </row>
    <row r="5" spans="1:6" x14ac:dyDescent="0.25">
      <c r="E5" s="111" t="s">
        <v>0</v>
      </c>
      <c r="F5" s="111"/>
    </row>
    <row r="6" spans="1:6" ht="47.25" customHeight="1" x14ac:dyDescent="0.25">
      <c r="A6" s="116" t="s">
        <v>11</v>
      </c>
      <c r="B6" s="117" t="s">
        <v>12</v>
      </c>
      <c r="C6" s="101"/>
      <c r="D6" s="116" t="s">
        <v>13</v>
      </c>
      <c r="E6" s="106" t="s">
        <v>1</v>
      </c>
      <c r="F6" s="107"/>
    </row>
    <row r="7" spans="1:6" ht="27" x14ac:dyDescent="0.25">
      <c r="A7" s="116"/>
      <c r="B7" s="118"/>
      <c r="C7" s="9" t="s">
        <v>14</v>
      </c>
      <c r="D7" s="119"/>
      <c r="E7" s="1" t="s">
        <v>2</v>
      </c>
      <c r="F7" s="1" t="s">
        <v>3</v>
      </c>
    </row>
    <row r="8" spans="1:6" ht="12" customHeight="1" x14ac:dyDescent="0.25">
      <c r="A8" s="10">
        <v>1</v>
      </c>
      <c r="B8" s="10">
        <v>2</v>
      </c>
      <c r="C8" s="10" t="s">
        <v>6</v>
      </c>
      <c r="D8" s="10">
        <v>4</v>
      </c>
      <c r="E8" s="10">
        <v>5</v>
      </c>
      <c r="F8" s="10">
        <v>6</v>
      </c>
    </row>
    <row r="9" spans="1:6" ht="30" customHeight="1" x14ac:dyDescent="0.25">
      <c r="A9" s="11">
        <v>4000</v>
      </c>
      <c r="B9" s="12" t="s">
        <v>15</v>
      </c>
      <c r="C9" s="13"/>
      <c r="D9" s="14">
        <f>SUM(E9:F9)</f>
        <v>4521423.4000000004</v>
      </c>
      <c r="E9" s="14">
        <f>SUM(E10)</f>
        <v>1281500</v>
      </c>
      <c r="F9" s="14">
        <f>SUM(F10+F131+F160)</f>
        <v>3239923.4</v>
      </c>
    </row>
    <row r="10" spans="1:6" ht="14.25" customHeight="1" x14ac:dyDescent="0.25">
      <c r="A10" s="11">
        <v>4050</v>
      </c>
      <c r="B10" s="15" t="s">
        <v>16</v>
      </c>
      <c r="C10" s="16" t="s">
        <v>17</v>
      </c>
      <c r="D10" s="14">
        <f t="shared" ref="D10:D73" si="0">SUM(E10:F10)</f>
        <v>1281500</v>
      </c>
      <c r="E10" s="14">
        <f>SUM(E11+E20+E56+E67+E74+E99+E110)</f>
        <v>1281500</v>
      </c>
      <c r="F10" s="14">
        <f>SUM(F11)</f>
        <v>0</v>
      </c>
    </row>
    <row r="11" spans="1:6" ht="28.5" customHeight="1" x14ac:dyDescent="0.25">
      <c r="A11" s="17">
        <v>4100</v>
      </c>
      <c r="B11" s="18" t="s">
        <v>18</v>
      </c>
      <c r="C11" s="19" t="s">
        <v>17</v>
      </c>
      <c r="D11" s="14">
        <f t="shared" si="0"/>
        <v>366000</v>
      </c>
      <c r="E11" s="14">
        <f>SUM(E12+E16+E18)</f>
        <v>366000</v>
      </c>
      <c r="F11" s="14">
        <f>SUM(F18)</f>
        <v>0</v>
      </c>
    </row>
    <row r="12" spans="1:6" ht="26.25" customHeight="1" x14ac:dyDescent="0.25">
      <c r="A12" s="17">
        <v>4110</v>
      </c>
      <c r="B12" s="15" t="s">
        <v>19</v>
      </c>
      <c r="C12" s="19" t="s">
        <v>17</v>
      </c>
      <c r="D12" s="14">
        <f t="shared" si="0"/>
        <v>366000</v>
      </c>
      <c r="E12" s="14">
        <f>SUM(E13:E15)</f>
        <v>366000</v>
      </c>
      <c r="F12" s="20" t="s">
        <v>4</v>
      </c>
    </row>
    <row r="13" spans="1:6" ht="18" customHeight="1" x14ac:dyDescent="0.25">
      <c r="A13" s="17">
        <v>4111</v>
      </c>
      <c r="B13" s="21" t="s">
        <v>20</v>
      </c>
      <c r="C13" s="2" t="s">
        <v>21</v>
      </c>
      <c r="D13" s="14">
        <f t="shared" si="0"/>
        <v>224000</v>
      </c>
      <c r="E13" s="14">
        <f>SUMIFS('[1]Հատված 6'!$H$9:$H$569,'[1]Հատված 6'!$D$9:$D$569,'[1]Հատված 3'!C13)</f>
        <v>224000</v>
      </c>
      <c r="F13" s="20"/>
    </row>
    <row r="14" spans="1:6" x14ac:dyDescent="0.25">
      <c r="A14" s="17">
        <v>4112</v>
      </c>
      <c r="B14" s="21" t="s">
        <v>22</v>
      </c>
      <c r="C14" s="22" t="s">
        <v>23</v>
      </c>
      <c r="D14" s="14">
        <f t="shared" si="0"/>
        <v>142000</v>
      </c>
      <c r="E14" s="14">
        <f>SUMIFS('[1]Հատված 6'!$H$9:$H$569,'[1]Հատված 6'!$D$9:$D$569,'[1]Հատված 3'!C14)</f>
        <v>142000</v>
      </c>
      <c r="F14" s="20" t="s">
        <v>4</v>
      </c>
    </row>
    <row r="15" spans="1:6" x14ac:dyDescent="0.25">
      <c r="A15" s="17">
        <v>4114</v>
      </c>
      <c r="B15" s="21" t="s">
        <v>24</v>
      </c>
      <c r="C15" s="22" t="s">
        <v>25</v>
      </c>
      <c r="D15" s="14">
        <f t="shared" si="0"/>
        <v>0</v>
      </c>
      <c r="E15" s="14">
        <f>SUMIFS('[1]Հատված 6'!$H$9:$H$569,'[1]Հատված 6'!$D$9:$D$569,'[1]Հատված 3'!C15)</f>
        <v>0</v>
      </c>
      <c r="F15" s="20" t="s">
        <v>4</v>
      </c>
    </row>
    <row r="16" spans="1:6" ht="24" customHeight="1" x14ac:dyDescent="0.25">
      <c r="A16" s="17">
        <v>4120</v>
      </c>
      <c r="B16" s="23" t="s">
        <v>26</v>
      </c>
      <c r="C16" s="3" t="s">
        <v>17</v>
      </c>
      <c r="D16" s="14">
        <f t="shared" si="0"/>
        <v>0</v>
      </c>
      <c r="E16" s="14">
        <f>E17</f>
        <v>0</v>
      </c>
      <c r="F16" s="20" t="s">
        <v>4</v>
      </c>
    </row>
    <row r="17" spans="1:6" ht="13.5" customHeight="1" x14ac:dyDescent="0.25">
      <c r="A17" s="17">
        <v>4121</v>
      </c>
      <c r="B17" s="21" t="s">
        <v>27</v>
      </c>
      <c r="C17" s="22" t="s">
        <v>28</v>
      </c>
      <c r="D17" s="14">
        <f t="shared" si="0"/>
        <v>0</v>
      </c>
      <c r="E17" s="14">
        <f>SUMIFS('[1]Հատված 6'!$H$9:$H$569,'[1]Հատված 6'!$D$9:$D$569,'[1]Հատված 3'!C17)</f>
        <v>0</v>
      </c>
      <c r="F17" s="20" t="s">
        <v>4</v>
      </c>
    </row>
    <row r="18" spans="1:6" ht="30.75" customHeight="1" x14ac:dyDescent="0.25">
      <c r="A18" s="17">
        <v>4130</v>
      </c>
      <c r="B18" s="23" t="s">
        <v>29</v>
      </c>
      <c r="C18" s="3" t="s">
        <v>17</v>
      </c>
      <c r="D18" s="14">
        <f t="shared" si="0"/>
        <v>0</v>
      </c>
      <c r="E18" s="14">
        <v>0</v>
      </c>
      <c r="F18" s="20" t="s">
        <v>4</v>
      </c>
    </row>
    <row r="19" spans="1:6" ht="18.75" customHeight="1" x14ac:dyDescent="0.25">
      <c r="A19" s="17">
        <v>4131</v>
      </c>
      <c r="B19" s="23" t="s">
        <v>30</v>
      </c>
      <c r="C19" s="2" t="s">
        <v>31</v>
      </c>
      <c r="D19" s="14">
        <f t="shared" si="0"/>
        <v>0</v>
      </c>
      <c r="E19" s="14">
        <f>SUMIFS('[1]Հատված 6'!$H$9:$H$569,'[1]Հատված 6'!$D$9:$D$569,'[1]Հատված 3'!C19)</f>
        <v>0</v>
      </c>
      <c r="F19" s="14"/>
    </row>
    <row r="20" spans="1:6" ht="36.75" customHeight="1" x14ac:dyDescent="0.25">
      <c r="A20" s="17">
        <v>4200</v>
      </c>
      <c r="B20" s="15" t="s">
        <v>32</v>
      </c>
      <c r="C20" s="3" t="s">
        <v>17</v>
      </c>
      <c r="D20" s="24">
        <f t="shared" si="0"/>
        <v>281450</v>
      </c>
      <c r="E20" s="24">
        <f>E21+E29+E33+E42+E44+E47</f>
        <v>281450</v>
      </c>
      <c r="F20" s="20" t="s">
        <v>4</v>
      </c>
    </row>
    <row r="21" spans="1:6" ht="14.25" customHeight="1" x14ac:dyDescent="0.25">
      <c r="A21" s="17">
        <v>4210</v>
      </c>
      <c r="B21" s="23" t="s">
        <v>33</v>
      </c>
      <c r="C21" s="3" t="s">
        <v>17</v>
      </c>
      <c r="D21" s="14">
        <f t="shared" si="0"/>
        <v>59850</v>
      </c>
      <c r="E21" s="14">
        <f>SUM(E23:E28)</f>
        <v>59850</v>
      </c>
      <c r="F21" s="25" t="s">
        <v>4</v>
      </c>
    </row>
    <row r="22" spans="1:6" x14ac:dyDescent="0.25">
      <c r="A22" s="17">
        <v>4211</v>
      </c>
      <c r="B22" s="21" t="s">
        <v>34</v>
      </c>
      <c r="C22" s="22" t="s">
        <v>35</v>
      </c>
      <c r="D22" s="14">
        <f t="shared" si="0"/>
        <v>0</v>
      </c>
      <c r="E22" s="14">
        <f>SUMIFS('[1]Հատված 6'!$H$9:$H$569,'[1]Հատված 6'!$D$9:$D$569,'[1]Հատված 3'!C22)</f>
        <v>0</v>
      </c>
      <c r="F22" s="20" t="s">
        <v>4</v>
      </c>
    </row>
    <row r="23" spans="1:6" x14ac:dyDescent="0.25">
      <c r="A23" s="17">
        <v>4212</v>
      </c>
      <c r="B23" s="23" t="s">
        <v>36</v>
      </c>
      <c r="C23" s="22" t="s">
        <v>37</v>
      </c>
      <c r="D23" s="14">
        <f t="shared" si="0"/>
        <v>24500</v>
      </c>
      <c r="E23" s="14">
        <f>SUMIFS('[1]Հատված 6'!$H$9:$H$569,'[1]Հատված 6'!$D$9:$D$569,'[1]Հատված 3'!C23)</f>
        <v>24500</v>
      </c>
      <c r="F23" s="20" t="s">
        <v>4</v>
      </c>
    </row>
    <row r="24" spans="1:6" x14ac:dyDescent="0.25">
      <c r="A24" s="17">
        <v>4213</v>
      </c>
      <c r="B24" s="21" t="s">
        <v>38</v>
      </c>
      <c r="C24" s="22" t="s">
        <v>39</v>
      </c>
      <c r="D24" s="14">
        <f>SUM(E24:F24)</f>
        <v>15700</v>
      </c>
      <c r="E24" s="14">
        <f>SUMIFS('[1]Հատված 6'!$H$9:$H$569,'[1]Հատված 6'!$D$9:$D$569,'[1]Հատված 3'!C24)</f>
        <v>15700</v>
      </c>
      <c r="F24" s="20" t="s">
        <v>4</v>
      </c>
    </row>
    <row r="25" spans="1:6" x14ac:dyDescent="0.25">
      <c r="A25" s="17">
        <v>4214</v>
      </c>
      <c r="B25" s="21" t="s">
        <v>40</v>
      </c>
      <c r="C25" s="22" t="s">
        <v>41</v>
      </c>
      <c r="D25" s="14">
        <f t="shared" si="0"/>
        <v>1150</v>
      </c>
      <c r="E25" s="14">
        <f>SUMIFS('[1]Հատված 6'!$H$9:$H$569,'[1]Հատված 6'!$D$9:$D$569,'[1]Հատված 3'!C25)</f>
        <v>1150</v>
      </c>
      <c r="F25" s="20" t="s">
        <v>4</v>
      </c>
    </row>
    <row r="26" spans="1:6" x14ac:dyDescent="0.25">
      <c r="A26" s="17">
        <v>4215</v>
      </c>
      <c r="B26" s="21" t="s">
        <v>42</v>
      </c>
      <c r="C26" s="22" t="s">
        <v>43</v>
      </c>
      <c r="D26" s="14">
        <f t="shared" si="0"/>
        <v>1000</v>
      </c>
      <c r="E26" s="14">
        <f>SUMIFS('[1]Հատված 6'!$H$9:$H$569,'[1]Հատված 6'!$D$9:$D$569,'[1]Հատված 3'!C26)</f>
        <v>1000</v>
      </c>
      <c r="F26" s="20" t="s">
        <v>4</v>
      </c>
    </row>
    <row r="27" spans="1:6" ht="18.75" customHeight="1" x14ac:dyDescent="0.25">
      <c r="A27" s="17">
        <v>4216</v>
      </c>
      <c r="B27" s="21" t="s">
        <v>44</v>
      </c>
      <c r="C27" s="22" t="s">
        <v>45</v>
      </c>
      <c r="D27" s="14">
        <f t="shared" si="0"/>
        <v>17000</v>
      </c>
      <c r="E27" s="14">
        <f>SUMIFS('[1]Հատված 6'!$H$9:$H$569,'[1]Հատված 6'!$D$9:$D$569,'[1]Հատված 3'!C27)</f>
        <v>17000</v>
      </c>
      <c r="F27" s="20" t="s">
        <v>4</v>
      </c>
    </row>
    <row r="28" spans="1:6" x14ac:dyDescent="0.25">
      <c r="A28" s="17">
        <v>4217</v>
      </c>
      <c r="B28" s="21" t="s">
        <v>46</v>
      </c>
      <c r="C28" s="22" t="s">
        <v>47</v>
      </c>
      <c r="D28" s="14">
        <f t="shared" si="0"/>
        <v>500</v>
      </c>
      <c r="E28" s="14">
        <f>SUMIFS('[1]Հատված 6'!$H$9:$H$569,'[1]Հատված 6'!$D$9:$D$569,'[1]Հատված 3'!C28)</f>
        <v>500</v>
      </c>
      <c r="F28" s="20" t="s">
        <v>4</v>
      </c>
    </row>
    <row r="29" spans="1:6" ht="37.5" customHeight="1" x14ac:dyDescent="0.25">
      <c r="A29" s="17">
        <v>4220</v>
      </c>
      <c r="B29" s="23" t="s">
        <v>48</v>
      </c>
      <c r="C29" s="3" t="s">
        <v>17</v>
      </c>
      <c r="D29" s="24">
        <f t="shared" si="0"/>
        <v>3000</v>
      </c>
      <c r="E29" s="24">
        <f>E30+E31+E32</f>
        <v>3000</v>
      </c>
      <c r="F29" s="20" t="s">
        <v>4</v>
      </c>
    </row>
    <row r="30" spans="1:6" x14ac:dyDescent="0.25">
      <c r="A30" s="17">
        <v>4221</v>
      </c>
      <c r="B30" s="21" t="s">
        <v>49</v>
      </c>
      <c r="C30" s="10">
        <v>4221</v>
      </c>
      <c r="D30" s="14">
        <f t="shared" si="0"/>
        <v>1000</v>
      </c>
      <c r="E30" s="14">
        <f>SUMIFS('[1]Հատված 6'!$H$9:$H$569,'[1]Հատված 6'!$D$9:$D$569,'[1]Հատված 3'!C30)</f>
        <v>1000</v>
      </c>
      <c r="F30" s="20" t="s">
        <v>4</v>
      </c>
    </row>
    <row r="31" spans="1:6" ht="16.5" customHeight="1" x14ac:dyDescent="0.25">
      <c r="A31" s="17">
        <v>4222</v>
      </c>
      <c r="B31" s="21" t="s">
        <v>50</v>
      </c>
      <c r="C31" s="22" t="s">
        <v>51</v>
      </c>
      <c r="D31" s="14">
        <f t="shared" si="0"/>
        <v>2000</v>
      </c>
      <c r="E31" s="14">
        <f>SUMIFS('[1]Հատված 6'!$H$9:$H$569,'[1]Հատված 6'!$D$9:$D$569,'[1]Հատված 3'!C31)</f>
        <v>2000</v>
      </c>
      <c r="F31" s="20" t="s">
        <v>4</v>
      </c>
    </row>
    <row r="32" spans="1:6" x14ac:dyDescent="0.25">
      <c r="A32" s="17">
        <v>4223</v>
      </c>
      <c r="B32" s="21" t="s">
        <v>52</v>
      </c>
      <c r="C32" s="22" t="s">
        <v>53</v>
      </c>
      <c r="D32" s="14">
        <f t="shared" si="0"/>
        <v>0</v>
      </c>
      <c r="E32" s="14">
        <f>SUMIFS('[1]Հատված 6'!$H$9:$H$569,'[1]Հատված 6'!$D$9:$D$569,'[1]Հատված 3'!C32)</f>
        <v>0</v>
      </c>
      <c r="F32" s="20" t="s">
        <v>4</v>
      </c>
    </row>
    <row r="33" spans="1:6" ht="36.75" customHeight="1" x14ac:dyDescent="0.25">
      <c r="A33" s="17">
        <v>4230</v>
      </c>
      <c r="B33" s="23" t="s">
        <v>54</v>
      </c>
      <c r="C33" s="3" t="s">
        <v>17</v>
      </c>
      <c r="D33" s="24">
        <f t="shared" si="0"/>
        <v>123400</v>
      </c>
      <c r="E33" s="24">
        <f>SUM(E34:E41)</f>
        <v>123400</v>
      </c>
      <c r="F33" s="20" t="s">
        <v>4</v>
      </c>
    </row>
    <row r="34" spans="1:6" x14ac:dyDescent="0.25">
      <c r="A34" s="17">
        <v>4231</v>
      </c>
      <c r="B34" s="21" t="s">
        <v>55</v>
      </c>
      <c r="C34" s="22" t="s">
        <v>56</v>
      </c>
      <c r="D34" s="14">
        <f t="shared" si="0"/>
        <v>1000</v>
      </c>
      <c r="E34" s="14">
        <f>SUMIFS('[1]Հատված 6'!$H$9:$H$569,'[1]Հատված 6'!$D$9:$D$569,'[1]Հատված 3'!C34)</f>
        <v>1000</v>
      </c>
      <c r="F34" s="20" t="s">
        <v>4</v>
      </c>
    </row>
    <row r="35" spans="1:6" x14ac:dyDescent="0.25">
      <c r="A35" s="17">
        <v>4232</v>
      </c>
      <c r="B35" s="21" t="s">
        <v>57</v>
      </c>
      <c r="C35" s="22" t="s">
        <v>58</v>
      </c>
      <c r="D35" s="14">
        <f t="shared" si="0"/>
        <v>6500</v>
      </c>
      <c r="E35" s="14">
        <f>SUMIFS('[1]Հատված 6'!$H$9:$H$569,'[1]Հատված 6'!$D$9:$D$569,'[1]Հատված 3'!C35)</f>
        <v>6500</v>
      </c>
      <c r="F35" s="20" t="s">
        <v>4</v>
      </c>
    </row>
    <row r="36" spans="1:6" ht="15.75" customHeight="1" x14ac:dyDescent="0.25">
      <c r="A36" s="17">
        <v>4233</v>
      </c>
      <c r="B36" s="21" t="s">
        <v>59</v>
      </c>
      <c r="C36" s="22" t="s">
        <v>60</v>
      </c>
      <c r="D36" s="14">
        <f t="shared" si="0"/>
        <v>500</v>
      </c>
      <c r="E36" s="14">
        <f>SUMIFS('[1]Հատված 6'!$H$9:$H$569,'[1]Հատված 6'!$D$9:$D$569,'[1]Հատված 3'!C36)</f>
        <v>500</v>
      </c>
      <c r="F36" s="20" t="s">
        <v>4</v>
      </c>
    </row>
    <row r="37" spans="1:6" x14ac:dyDescent="0.25">
      <c r="A37" s="17">
        <v>4234</v>
      </c>
      <c r="B37" s="21" t="s">
        <v>61</v>
      </c>
      <c r="C37" s="22" t="s">
        <v>62</v>
      </c>
      <c r="D37" s="14">
        <f t="shared" si="0"/>
        <v>12200</v>
      </c>
      <c r="E37" s="14">
        <f>SUMIFS('[1]Հատված 6'!$H$9:$H$569,'[1]Հատված 6'!$D$9:$D$569,'[1]Հատված 3'!C37)</f>
        <v>12200</v>
      </c>
      <c r="F37" s="20" t="s">
        <v>4</v>
      </c>
    </row>
    <row r="38" spans="1:6" x14ac:dyDescent="0.25">
      <c r="A38" s="17">
        <v>4235</v>
      </c>
      <c r="B38" s="18" t="s">
        <v>63</v>
      </c>
      <c r="C38" s="98">
        <v>4235</v>
      </c>
      <c r="D38" s="14">
        <f t="shared" si="0"/>
        <v>2000</v>
      </c>
      <c r="E38" s="14">
        <f>SUMIFS('[1]Հատված 6'!$H$9:$H$569,'[1]Հատված 6'!$D$9:$D$569,'[1]Հատված 3'!C38)</f>
        <v>2000</v>
      </c>
      <c r="F38" s="20" t="s">
        <v>4</v>
      </c>
    </row>
    <row r="39" spans="1:6" ht="13.5" customHeight="1" x14ac:dyDescent="0.25">
      <c r="A39" s="17">
        <v>4236</v>
      </c>
      <c r="B39" s="21" t="s">
        <v>64</v>
      </c>
      <c r="C39" s="22" t="s">
        <v>65</v>
      </c>
      <c r="D39" s="14">
        <f t="shared" si="0"/>
        <v>1000</v>
      </c>
      <c r="E39" s="14">
        <f>SUMIFS('[1]Հատված 6'!$H$9:$H$569,'[1]Հատված 6'!$D$9:$D$569,'[1]Հատված 3'!C39)</f>
        <v>1000</v>
      </c>
      <c r="F39" s="20" t="s">
        <v>4</v>
      </c>
    </row>
    <row r="40" spans="1:6" x14ac:dyDescent="0.25">
      <c r="A40" s="17">
        <v>4237</v>
      </c>
      <c r="B40" s="21" t="s">
        <v>66</v>
      </c>
      <c r="C40" s="22" t="s">
        <v>67</v>
      </c>
      <c r="D40" s="14">
        <f t="shared" si="0"/>
        <v>4500</v>
      </c>
      <c r="E40" s="14">
        <f>SUMIFS('[1]Հատված 6'!$H$9:$H$569,'[1]Հատված 6'!$D$9:$D$569,'[1]Հատված 3'!C40)</f>
        <v>4500</v>
      </c>
      <c r="F40" s="20" t="s">
        <v>4</v>
      </c>
    </row>
    <row r="41" spans="1:6" x14ac:dyDescent="0.25">
      <c r="A41" s="17">
        <v>4238</v>
      </c>
      <c r="B41" s="21" t="s">
        <v>68</v>
      </c>
      <c r="C41" s="22" t="s">
        <v>69</v>
      </c>
      <c r="D41" s="14">
        <f t="shared" si="0"/>
        <v>95700</v>
      </c>
      <c r="E41" s="14">
        <f>SUMIFS('[1]Հատված 6'!$H$9:$H$569,'[1]Հատված 6'!$D$9:$D$569,'[1]Հատված 3'!C41)</f>
        <v>95700</v>
      </c>
      <c r="F41" s="20" t="s">
        <v>4</v>
      </c>
    </row>
    <row r="42" spans="1:6" ht="24" customHeight="1" x14ac:dyDescent="0.25">
      <c r="A42" s="17">
        <v>4240</v>
      </c>
      <c r="B42" s="23" t="s">
        <v>70</v>
      </c>
      <c r="C42" s="3" t="s">
        <v>17</v>
      </c>
      <c r="D42" s="24">
        <f t="shared" si="0"/>
        <v>7200</v>
      </c>
      <c r="E42" s="24">
        <f>E43</f>
        <v>7200</v>
      </c>
      <c r="F42" s="20" t="s">
        <v>4</v>
      </c>
    </row>
    <row r="43" spans="1:6" x14ac:dyDescent="0.25">
      <c r="A43" s="17">
        <v>4241</v>
      </c>
      <c r="B43" s="21" t="s">
        <v>71</v>
      </c>
      <c r="C43" s="22" t="s">
        <v>72</v>
      </c>
      <c r="D43" s="14">
        <f t="shared" si="0"/>
        <v>7200</v>
      </c>
      <c r="E43" s="14">
        <f>SUMIFS('[1]Հատված 6'!$H$9:$H$569,'[1]Հատված 6'!$D$9:$D$569,'[1]Հատված 3'!C43)</f>
        <v>7200</v>
      </c>
      <c r="F43" s="20" t="s">
        <v>4</v>
      </c>
    </row>
    <row r="44" spans="1:6" ht="24" customHeight="1" x14ac:dyDescent="0.25">
      <c r="A44" s="17">
        <v>4250</v>
      </c>
      <c r="B44" s="23" t="s">
        <v>73</v>
      </c>
      <c r="C44" s="3" t="s">
        <v>17</v>
      </c>
      <c r="D44" s="24">
        <f t="shared" si="0"/>
        <v>66500</v>
      </c>
      <c r="E44" s="14">
        <f>E45+E46</f>
        <v>66500</v>
      </c>
      <c r="F44" s="20" t="s">
        <v>4</v>
      </c>
    </row>
    <row r="45" spans="1:6" x14ac:dyDescent="0.25">
      <c r="A45" s="17">
        <v>4251</v>
      </c>
      <c r="B45" s="21" t="s">
        <v>74</v>
      </c>
      <c r="C45" s="22" t="s">
        <v>75</v>
      </c>
      <c r="D45" s="14">
        <f t="shared" si="0"/>
        <v>61000</v>
      </c>
      <c r="E45" s="14">
        <f>SUMIFS('[1]Հատված 6'!$H$9:$H$569,'[1]Հատված 6'!$D$9:$D$569,'[1]Հատված 3'!C45)</f>
        <v>61000</v>
      </c>
      <c r="F45" s="20" t="s">
        <v>4</v>
      </c>
    </row>
    <row r="46" spans="1:6" x14ac:dyDescent="0.25">
      <c r="A46" s="17">
        <v>4252</v>
      </c>
      <c r="B46" s="21" t="s">
        <v>76</v>
      </c>
      <c r="C46" s="22" t="s">
        <v>77</v>
      </c>
      <c r="D46" s="14">
        <f t="shared" si="0"/>
        <v>5500</v>
      </c>
      <c r="E46" s="14">
        <f>SUMIFS('[1]Հատված 6'!$H$9:$H$569,'[1]Հատված 6'!$D$9:$D$569,'[1]Հատված 3'!C46)</f>
        <v>5500</v>
      </c>
      <c r="F46" s="20" t="s">
        <v>4</v>
      </c>
    </row>
    <row r="47" spans="1:6" ht="12.75" customHeight="1" x14ac:dyDescent="0.25">
      <c r="A47" s="17">
        <v>4260</v>
      </c>
      <c r="B47" s="23" t="s">
        <v>78</v>
      </c>
      <c r="C47" s="3" t="s">
        <v>17</v>
      </c>
      <c r="D47" s="24">
        <f t="shared" si="0"/>
        <v>21500</v>
      </c>
      <c r="E47" s="24">
        <f>SUM(E48:E55)</f>
        <v>21500</v>
      </c>
      <c r="F47" s="20" t="s">
        <v>4</v>
      </c>
    </row>
    <row r="48" spans="1:6" x14ac:dyDescent="0.25">
      <c r="A48" s="17">
        <v>4261</v>
      </c>
      <c r="B48" s="21" t="s">
        <v>79</v>
      </c>
      <c r="C48" s="22" t="s">
        <v>80</v>
      </c>
      <c r="D48" s="14">
        <f t="shared" si="0"/>
        <v>7700</v>
      </c>
      <c r="E48" s="14">
        <f>SUMIFS('[1]Հատված 6'!$H$9:$H$569,'[1]Հատված 6'!$D$9:$D$569,'[1]Հատված 3'!C48)</f>
        <v>7700</v>
      </c>
      <c r="F48" s="20" t="s">
        <v>4</v>
      </c>
    </row>
    <row r="49" spans="1:6" x14ac:dyDescent="0.25">
      <c r="A49" s="17">
        <v>4262</v>
      </c>
      <c r="B49" s="21" t="s">
        <v>81</v>
      </c>
      <c r="C49" s="22" t="s">
        <v>82</v>
      </c>
      <c r="D49" s="14">
        <f t="shared" si="0"/>
        <v>0</v>
      </c>
      <c r="E49" s="14">
        <f>SUMIFS('[1]Հատված 6'!$H$9:$H$569,'[1]Հատված 6'!$D$9:$D$569,'[1]Հատված 3'!C49)</f>
        <v>0</v>
      </c>
      <c r="F49" s="20" t="s">
        <v>4</v>
      </c>
    </row>
    <row r="50" spans="1:6" ht="24" customHeight="1" x14ac:dyDescent="0.25">
      <c r="A50" s="17">
        <v>4263</v>
      </c>
      <c r="B50" s="21" t="s">
        <v>83</v>
      </c>
      <c r="C50" s="22" t="s">
        <v>84</v>
      </c>
      <c r="D50" s="14">
        <f t="shared" si="0"/>
        <v>0</v>
      </c>
      <c r="E50" s="14">
        <f>SUMIFS('[1]Հատված 6'!$H$9:$H$569,'[1]Հատված 6'!$D$9:$D$569,'[1]Հատված 3'!C50)</f>
        <v>0</v>
      </c>
      <c r="F50" s="20" t="s">
        <v>4</v>
      </c>
    </row>
    <row r="51" spans="1:6" x14ac:dyDescent="0.25">
      <c r="A51" s="17">
        <v>4264</v>
      </c>
      <c r="B51" s="26" t="s">
        <v>85</v>
      </c>
      <c r="C51" s="22" t="s">
        <v>86</v>
      </c>
      <c r="D51" s="14">
        <f t="shared" si="0"/>
        <v>6000</v>
      </c>
      <c r="E51" s="14">
        <f>SUMIFS('[1]Հատված 6'!$H$9:$H$569,'[1]Հատված 6'!$D$9:$D$569,'[1]Հատված 3'!C51)</f>
        <v>6000</v>
      </c>
      <c r="F51" s="20" t="s">
        <v>4</v>
      </c>
    </row>
    <row r="52" spans="1:6" ht="15.75" customHeight="1" x14ac:dyDescent="0.25">
      <c r="A52" s="17">
        <v>4265</v>
      </c>
      <c r="B52" s="26" t="s">
        <v>87</v>
      </c>
      <c r="C52" s="22" t="s">
        <v>88</v>
      </c>
      <c r="D52" s="14">
        <f t="shared" si="0"/>
        <v>0</v>
      </c>
      <c r="E52" s="14">
        <f>SUMIFS('[1]Հատված 6'!$H$9:$H$569,'[1]Հատված 6'!$D$9:$D$569,'[1]Հատված 3'!C52)</f>
        <v>0</v>
      </c>
      <c r="F52" s="20" t="s">
        <v>4</v>
      </c>
    </row>
    <row r="53" spans="1:6" x14ac:dyDescent="0.25">
      <c r="A53" s="17">
        <v>4266</v>
      </c>
      <c r="B53" s="26" t="s">
        <v>89</v>
      </c>
      <c r="C53" s="22" t="s">
        <v>90</v>
      </c>
      <c r="D53" s="14">
        <f t="shared" si="0"/>
        <v>0</v>
      </c>
      <c r="E53" s="14">
        <f>SUMIFS('[1]Հատված 6'!$H$9:$H$569,'[1]Հատված 6'!$D$9:$D$569,'[1]Հատված 3'!C53)</f>
        <v>0</v>
      </c>
      <c r="F53" s="20" t="s">
        <v>4</v>
      </c>
    </row>
    <row r="54" spans="1:6" x14ac:dyDescent="0.25">
      <c r="A54" s="17">
        <v>4267</v>
      </c>
      <c r="B54" s="26" t="s">
        <v>91</v>
      </c>
      <c r="C54" s="22" t="s">
        <v>92</v>
      </c>
      <c r="D54" s="14">
        <f t="shared" si="0"/>
        <v>1300</v>
      </c>
      <c r="E54" s="14">
        <f>SUMIFS('[1]Հատված 6'!$H$9:$H$569,'[1]Հատված 6'!$D$9:$D$569,'[1]Հատված 3'!C54)</f>
        <v>1300</v>
      </c>
      <c r="F54" s="20" t="s">
        <v>4</v>
      </c>
    </row>
    <row r="55" spans="1:6" ht="14.25" customHeight="1" x14ac:dyDescent="0.25">
      <c r="A55" s="17">
        <v>4268</v>
      </c>
      <c r="B55" s="26" t="s">
        <v>93</v>
      </c>
      <c r="C55" s="22" t="s">
        <v>94</v>
      </c>
      <c r="D55" s="14">
        <f t="shared" si="0"/>
        <v>6500</v>
      </c>
      <c r="E55" s="14">
        <f>SUMIFS('[1]Հատված 6'!$H$9:$H$569,'[1]Հատված 6'!$D$9:$D$569,'[1]Հատված 3'!C55)</f>
        <v>6500</v>
      </c>
      <c r="F55" s="20" t="s">
        <v>4</v>
      </c>
    </row>
    <row r="56" spans="1:6" ht="15" customHeight="1" x14ac:dyDescent="0.25">
      <c r="A56" s="17">
        <v>4300</v>
      </c>
      <c r="B56" s="27" t="s">
        <v>95</v>
      </c>
      <c r="C56" s="3" t="s">
        <v>17</v>
      </c>
      <c r="D56" s="24">
        <f t="shared" si="0"/>
        <v>0</v>
      </c>
      <c r="E56" s="24">
        <f>E57</f>
        <v>0</v>
      </c>
      <c r="F56" s="20" t="s">
        <v>4</v>
      </c>
    </row>
    <row r="57" spans="1:6" ht="13.5" customHeight="1" x14ac:dyDescent="0.25">
      <c r="A57" s="17">
        <v>4310</v>
      </c>
      <c r="B57" s="27" t="s">
        <v>96</v>
      </c>
      <c r="C57" s="3" t="s">
        <v>17</v>
      </c>
      <c r="D57" s="14">
        <f t="shared" si="0"/>
        <v>0</v>
      </c>
      <c r="E57" s="14">
        <f>E58+E59</f>
        <v>0</v>
      </c>
      <c r="F57" s="14"/>
    </row>
    <row r="58" spans="1:6" ht="18.75" customHeight="1" x14ac:dyDescent="0.25">
      <c r="A58" s="17">
        <v>4311</v>
      </c>
      <c r="B58" s="26" t="s">
        <v>97</v>
      </c>
      <c r="C58" s="22" t="s">
        <v>98</v>
      </c>
      <c r="D58" s="14">
        <f t="shared" si="0"/>
        <v>0</v>
      </c>
      <c r="E58" s="14">
        <f>SUMIFS('[1]Հատված 6'!$H$9:$H$569,'[1]Հատված 6'!$D$9:$D$569,'[1]Հատված 3'!C58)</f>
        <v>0</v>
      </c>
      <c r="F58" s="20" t="s">
        <v>4</v>
      </c>
    </row>
    <row r="59" spans="1:6" ht="18.75" customHeight="1" x14ac:dyDescent="0.25">
      <c r="A59" s="17">
        <v>4312</v>
      </c>
      <c r="B59" s="26" t="s">
        <v>99</v>
      </c>
      <c r="C59" s="22" t="s">
        <v>100</v>
      </c>
      <c r="D59" s="14">
        <f t="shared" si="0"/>
        <v>0</v>
      </c>
      <c r="E59" s="14">
        <f>SUMIFS('[1]Հատված 6'!$H$9:$H$569,'[1]Հատված 6'!$D$9:$D$569,'[1]Հատված 3'!C59)</f>
        <v>0</v>
      </c>
      <c r="F59" s="20" t="s">
        <v>4</v>
      </c>
    </row>
    <row r="60" spans="1:6" ht="13.5" customHeight="1" x14ac:dyDescent="0.25">
      <c r="A60" s="17">
        <v>4320</v>
      </c>
      <c r="B60" s="27" t="s">
        <v>101</v>
      </c>
      <c r="C60" s="3" t="s">
        <v>17</v>
      </c>
      <c r="D60" s="14">
        <f t="shared" si="0"/>
        <v>0</v>
      </c>
      <c r="E60" s="14">
        <f>E61+E62</f>
        <v>0</v>
      </c>
      <c r="F60" s="20"/>
    </row>
    <row r="61" spans="1:6" ht="15.75" customHeight="1" x14ac:dyDescent="0.25">
      <c r="A61" s="17">
        <v>4321</v>
      </c>
      <c r="B61" s="26" t="s">
        <v>102</v>
      </c>
      <c r="C61" s="22" t="s">
        <v>103</v>
      </c>
      <c r="D61" s="14">
        <f t="shared" si="0"/>
        <v>0</v>
      </c>
      <c r="E61" s="14">
        <f>SUMIFS('[1]Հատված 6'!$H$9:$H$569,'[1]Հատված 6'!$D$9:$D$569,'[1]Հատված 3'!C61)</f>
        <v>0</v>
      </c>
      <c r="F61" s="20" t="s">
        <v>4</v>
      </c>
    </row>
    <row r="62" spans="1:6" ht="15.75" customHeight="1" x14ac:dyDescent="0.25">
      <c r="A62" s="17">
        <v>4322</v>
      </c>
      <c r="B62" s="26" t="s">
        <v>104</v>
      </c>
      <c r="C62" s="22" t="s">
        <v>105</v>
      </c>
      <c r="D62" s="14">
        <f t="shared" si="0"/>
        <v>0</v>
      </c>
      <c r="E62" s="14">
        <f>SUMIFS('[1]Հատված 6'!$H$9:$H$569,'[1]Հատված 6'!$D$9:$D$569,'[1]Հատված 3'!C62)</f>
        <v>0</v>
      </c>
      <c r="F62" s="20" t="s">
        <v>4</v>
      </c>
    </row>
    <row r="63" spans="1:6" ht="23.25" customHeight="1" x14ac:dyDescent="0.25">
      <c r="A63" s="17">
        <v>4330</v>
      </c>
      <c r="B63" s="27" t="s">
        <v>106</v>
      </c>
      <c r="C63" s="3" t="s">
        <v>17</v>
      </c>
      <c r="D63" s="14">
        <f t="shared" si="0"/>
        <v>0</v>
      </c>
      <c r="E63" s="14">
        <f>E64+E65+E66</f>
        <v>0</v>
      </c>
      <c r="F63" s="20" t="s">
        <v>4</v>
      </c>
    </row>
    <row r="64" spans="1:6" ht="21.75" customHeight="1" x14ac:dyDescent="0.25">
      <c r="A64" s="17">
        <v>4331</v>
      </c>
      <c r="B64" s="26" t="s">
        <v>107</v>
      </c>
      <c r="C64" s="22" t="s">
        <v>108</v>
      </c>
      <c r="D64" s="14">
        <f t="shared" si="0"/>
        <v>0</v>
      </c>
      <c r="E64" s="14">
        <f>SUMIFS('[1]Հատված 6'!$H$9:$H$569,'[1]Հատված 6'!$D$9:$D$569,'[1]Հատված 3'!C64)</f>
        <v>0</v>
      </c>
      <c r="F64" s="20" t="s">
        <v>4</v>
      </c>
    </row>
    <row r="65" spans="1:6" ht="15" customHeight="1" x14ac:dyDescent="0.25">
      <c r="A65" s="17">
        <v>4332</v>
      </c>
      <c r="B65" s="26" t="s">
        <v>109</v>
      </c>
      <c r="C65" s="22" t="s">
        <v>110</v>
      </c>
      <c r="D65" s="14">
        <f t="shared" si="0"/>
        <v>0</v>
      </c>
      <c r="E65" s="14">
        <f>SUMIFS('[1]Հատված 6'!$H$9:$H$569,'[1]Հատված 6'!$D$9:$D$569,'[1]Հատված 3'!C65)</f>
        <v>0</v>
      </c>
      <c r="F65" s="20" t="s">
        <v>4</v>
      </c>
    </row>
    <row r="66" spans="1:6" ht="13.5" customHeight="1" x14ac:dyDescent="0.25">
      <c r="A66" s="17">
        <v>4333</v>
      </c>
      <c r="B66" s="26" t="s">
        <v>111</v>
      </c>
      <c r="C66" s="22" t="s">
        <v>112</v>
      </c>
      <c r="D66" s="14">
        <f t="shared" si="0"/>
        <v>0</v>
      </c>
      <c r="E66" s="14">
        <f>SUMIFS('[1]Հատված 6'!$H$9:$H$569,'[1]Հատված 6'!$D$9:$D$569,'[1]Հատված 3'!C66)</f>
        <v>0</v>
      </c>
      <c r="F66" s="20" t="s">
        <v>4</v>
      </c>
    </row>
    <row r="67" spans="1:6" ht="12.75" customHeight="1" x14ac:dyDescent="0.25">
      <c r="A67" s="17">
        <v>4400</v>
      </c>
      <c r="B67" s="26" t="s">
        <v>113</v>
      </c>
      <c r="C67" s="3" t="s">
        <v>17</v>
      </c>
      <c r="D67" s="24">
        <f t="shared" si="0"/>
        <v>489494.7</v>
      </c>
      <c r="E67" s="24">
        <f>E68+E71</f>
        <v>489494.7</v>
      </c>
      <c r="F67" s="20" t="s">
        <v>4</v>
      </c>
    </row>
    <row r="68" spans="1:6" ht="40.5" customHeight="1" x14ac:dyDescent="0.25">
      <c r="A68" s="17">
        <v>4410</v>
      </c>
      <c r="B68" s="27" t="s">
        <v>114</v>
      </c>
      <c r="C68" s="3" t="s">
        <v>17</v>
      </c>
      <c r="D68" s="14">
        <f t="shared" si="0"/>
        <v>489155.4</v>
      </c>
      <c r="E68" s="14">
        <f>E69+E70</f>
        <v>489155.4</v>
      </c>
      <c r="F68" s="14"/>
    </row>
    <row r="69" spans="1:6" ht="24" customHeight="1" x14ac:dyDescent="0.25">
      <c r="A69" s="17">
        <v>4411</v>
      </c>
      <c r="B69" s="26" t="s">
        <v>115</v>
      </c>
      <c r="C69" s="22" t="s">
        <v>116</v>
      </c>
      <c r="D69" s="14">
        <f t="shared" si="0"/>
        <v>489155.4</v>
      </c>
      <c r="E69" s="14">
        <f>SUMIFS('[1]Հատված 6'!$H$9:$H$569,'[1]Հատված 6'!$D$9:$D$569,'[1]Հատված 3'!C69)</f>
        <v>489155.4</v>
      </c>
      <c r="F69" s="20" t="s">
        <v>4</v>
      </c>
    </row>
    <row r="70" spans="1:6" ht="28.15" customHeight="1" x14ac:dyDescent="0.25">
      <c r="A70" s="17">
        <v>4412</v>
      </c>
      <c r="B70" s="26" t="s">
        <v>117</v>
      </c>
      <c r="C70" s="22" t="s">
        <v>118</v>
      </c>
      <c r="D70" s="14">
        <f t="shared" si="0"/>
        <v>0</v>
      </c>
      <c r="E70" s="14">
        <f>SUMIFS('[1]Հատված 6'!$H$9:$H$569,'[1]Հատված 6'!$D$9:$D$569,'[1]Հատված 3'!C70)</f>
        <v>0</v>
      </c>
      <c r="F70" s="20" t="s">
        <v>4</v>
      </c>
    </row>
    <row r="71" spans="1:6" ht="13.5" customHeight="1" x14ac:dyDescent="0.25">
      <c r="A71" s="17">
        <v>4420</v>
      </c>
      <c r="B71" s="27" t="s">
        <v>119</v>
      </c>
      <c r="C71" s="3" t="s">
        <v>17</v>
      </c>
      <c r="D71" s="14">
        <f t="shared" si="0"/>
        <v>339.3</v>
      </c>
      <c r="E71" s="14">
        <f>E72+E73</f>
        <v>339.3</v>
      </c>
      <c r="F71" s="20"/>
    </row>
    <row r="72" spans="1:6" ht="24.6" customHeight="1" x14ac:dyDescent="0.25">
      <c r="A72" s="17">
        <v>4421</v>
      </c>
      <c r="B72" s="26" t="s">
        <v>120</v>
      </c>
      <c r="C72" s="22" t="s">
        <v>121</v>
      </c>
      <c r="D72" s="14">
        <f t="shared" si="0"/>
        <v>0</v>
      </c>
      <c r="E72" s="14">
        <f>SUMIFS('[1]Հատված 6'!$H$9:$H$569,'[1]Հատված 6'!$D$9:$D$569,'[1]Հատված 3'!C72)</f>
        <v>0</v>
      </c>
      <c r="F72" s="20" t="s">
        <v>4</v>
      </c>
    </row>
    <row r="73" spans="1:6" ht="24" customHeight="1" x14ac:dyDescent="0.25">
      <c r="A73" s="17">
        <v>4422</v>
      </c>
      <c r="B73" s="26" t="s">
        <v>122</v>
      </c>
      <c r="C73" s="22" t="s">
        <v>123</v>
      </c>
      <c r="D73" s="14">
        <f t="shared" si="0"/>
        <v>339.3</v>
      </c>
      <c r="E73" s="14">
        <f>SUMIFS('[1]Հատված 6'!$H$9:$H$569,'[1]Հատված 6'!$D$9:$D$569,'[1]Հատված 3'!C73)</f>
        <v>339.3</v>
      </c>
      <c r="F73" s="20" t="s">
        <v>4</v>
      </c>
    </row>
    <row r="74" spans="1:6" ht="13.5" customHeight="1" x14ac:dyDescent="0.25">
      <c r="A74" s="17">
        <v>4500</v>
      </c>
      <c r="B74" s="26" t="s">
        <v>124</v>
      </c>
      <c r="C74" s="3" t="s">
        <v>17</v>
      </c>
      <c r="D74" s="24">
        <f t="shared" ref="D74:D137" si="1">SUM(E74:F74)</f>
        <v>21761</v>
      </c>
      <c r="E74" s="24">
        <f>E75+E78+E90+E81</f>
        <v>21761</v>
      </c>
      <c r="F74" s="20" t="s">
        <v>4</v>
      </c>
    </row>
    <row r="75" spans="1:6" ht="23.25" customHeight="1" x14ac:dyDescent="0.25">
      <c r="A75" s="17">
        <v>4510</v>
      </c>
      <c r="B75" s="26" t="s">
        <v>125</v>
      </c>
      <c r="C75" s="3" t="s">
        <v>17</v>
      </c>
      <c r="D75" s="14">
        <f t="shared" si="1"/>
        <v>0</v>
      </c>
      <c r="E75" s="14">
        <f>E76+E77</f>
        <v>0</v>
      </c>
      <c r="F75" s="14"/>
    </row>
    <row r="76" spans="1:6" ht="24.75" customHeight="1" x14ac:dyDescent="0.25">
      <c r="A76" s="17">
        <v>4511</v>
      </c>
      <c r="B76" s="28" t="s">
        <v>126</v>
      </c>
      <c r="C76" s="22" t="s">
        <v>127</v>
      </c>
      <c r="D76" s="14">
        <f t="shared" si="1"/>
        <v>0</v>
      </c>
      <c r="E76" s="14">
        <f>SUMIFS('[1]Հատված 6'!$H$9:$H$569,'[1]Հատված 6'!$D$9:$D$569,'[1]Հատված 3'!C76)</f>
        <v>0</v>
      </c>
      <c r="F76" s="20" t="s">
        <v>4</v>
      </c>
    </row>
    <row r="77" spans="1:6" ht="24.75" customHeight="1" x14ac:dyDescent="0.25">
      <c r="A77" s="17">
        <v>4512</v>
      </c>
      <c r="B77" s="26" t="s">
        <v>128</v>
      </c>
      <c r="C77" s="22" t="s">
        <v>129</v>
      </c>
      <c r="D77" s="14">
        <f t="shared" si="1"/>
        <v>0</v>
      </c>
      <c r="E77" s="14">
        <f>SUMIFS('[1]Հատված 6'!$H$9:$H$569,'[1]Հատված 6'!$D$9:$D$569,'[1]Հատված 3'!C77)</f>
        <v>0</v>
      </c>
      <c r="F77" s="20" t="s">
        <v>4</v>
      </c>
    </row>
    <row r="78" spans="1:6" ht="24.75" customHeight="1" x14ac:dyDescent="0.25">
      <c r="A78" s="17">
        <v>4520</v>
      </c>
      <c r="B78" s="26" t="s">
        <v>130</v>
      </c>
      <c r="C78" s="3" t="s">
        <v>17</v>
      </c>
      <c r="D78" s="14">
        <f t="shared" si="1"/>
        <v>0</v>
      </c>
      <c r="E78" s="14">
        <f>E79+E80</f>
        <v>0</v>
      </c>
      <c r="F78" s="20"/>
    </row>
    <row r="79" spans="1:6" ht="24.75" customHeight="1" x14ac:dyDescent="0.25">
      <c r="A79" s="17">
        <v>4521</v>
      </c>
      <c r="B79" s="26" t="s">
        <v>131</v>
      </c>
      <c r="C79" s="22" t="s">
        <v>132</v>
      </c>
      <c r="D79" s="14">
        <f t="shared" si="1"/>
        <v>0</v>
      </c>
      <c r="E79" s="14">
        <f>SUMIFS('[1]Հատված 6'!$H$9:$H$569,'[1]Հատված 6'!$D$9:$D$569,'[1]Հատված 3'!C79)</f>
        <v>0</v>
      </c>
      <c r="F79" s="20" t="s">
        <v>4</v>
      </c>
    </row>
    <row r="80" spans="1:6" ht="25.5" customHeight="1" x14ac:dyDescent="0.25">
      <c r="A80" s="17">
        <v>4522</v>
      </c>
      <c r="B80" s="26" t="s">
        <v>133</v>
      </c>
      <c r="C80" s="22" t="s">
        <v>134</v>
      </c>
      <c r="D80" s="14">
        <f t="shared" si="1"/>
        <v>0</v>
      </c>
      <c r="E80" s="14">
        <f>SUMIFS('[1]Հատված 6'!$H$9:$H$569,'[1]Հատված 6'!$D$9:$D$569,'[1]Հատված 3'!C80)</f>
        <v>0</v>
      </c>
      <c r="F80" s="20" t="s">
        <v>4</v>
      </c>
    </row>
    <row r="81" spans="1:6" ht="24.75" customHeight="1" x14ac:dyDescent="0.25">
      <c r="A81" s="17">
        <v>4530</v>
      </c>
      <c r="B81" s="27" t="s">
        <v>135</v>
      </c>
      <c r="C81" s="3" t="s">
        <v>17</v>
      </c>
      <c r="D81" s="14">
        <f t="shared" si="1"/>
        <v>21761</v>
      </c>
      <c r="E81" s="14">
        <f>E82+E83+E84</f>
        <v>21761</v>
      </c>
      <c r="F81" s="14">
        <f>SUM(F82:F84)</f>
        <v>0</v>
      </c>
    </row>
    <row r="82" spans="1:6" ht="25.5" x14ac:dyDescent="0.25">
      <c r="A82" s="17">
        <v>4531</v>
      </c>
      <c r="B82" s="18" t="s">
        <v>136</v>
      </c>
      <c r="C82" s="2" t="s">
        <v>137</v>
      </c>
      <c r="D82" s="14">
        <f t="shared" si="1"/>
        <v>1761</v>
      </c>
      <c r="E82" s="14">
        <f>SUMIFS('[1]Հատված 6'!$H$9:$H$569,'[1]Հատված 6'!$D$9:$D$569,'[1]Հատված 3'!C82)</f>
        <v>1761</v>
      </c>
      <c r="F82" s="14"/>
    </row>
    <row r="83" spans="1:6" ht="35.25" customHeight="1" x14ac:dyDescent="0.25">
      <c r="A83" s="17">
        <v>4532</v>
      </c>
      <c r="B83" s="18" t="s">
        <v>138</v>
      </c>
      <c r="C83" s="22" t="s">
        <v>139</v>
      </c>
      <c r="D83" s="14">
        <f t="shared" si="1"/>
        <v>0</v>
      </c>
      <c r="E83" s="14">
        <f>SUMIFS('[1]Հատված 6'!$H$9:$H$569,'[1]Հատված 6'!$D$9:$D$569,'[1]Հատված 3'!C83)</f>
        <v>0</v>
      </c>
      <c r="F83" s="14"/>
    </row>
    <row r="84" spans="1:6" ht="24" customHeight="1" x14ac:dyDescent="0.25">
      <c r="A84" s="17">
        <v>4533</v>
      </c>
      <c r="B84" s="18" t="s">
        <v>140</v>
      </c>
      <c r="C84" s="22" t="s">
        <v>141</v>
      </c>
      <c r="D84" s="14">
        <f t="shared" si="1"/>
        <v>20000</v>
      </c>
      <c r="E84" s="14">
        <f>SUMIFS('[1]Հատված 6'!$H$9:$H$569,'[1]Հատված 6'!$D$9:$D$569,'[1]Հատված 3'!C84)</f>
        <v>20000</v>
      </c>
      <c r="F84" s="14">
        <f>SUM(F85+F88+F89)</f>
        <v>0</v>
      </c>
    </row>
    <row r="85" spans="1:6" ht="25.5" customHeight="1" x14ac:dyDescent="0.25">
      <c r="A85" s="17">
        <v>4534</v>
      </c>
      <c r="B85" s="29" t="s">
        <v>142</v>
      </c>
      <c r="C85" s="22"/>
      <c r="D85" s="14">
        <f t="shared" si="1"/>
        <v>0</v>
      </c>
      <c r="E85" s="14">
        <v>0</v>
      </c>
      <c r="F85" s="14">
        <f>SUM(F86:F87)</f>
        <v>0</v>
      </c>
    </row>
    <row r="86" spans="1:6" ht="26.25" customHeight="1" x14ac:dyDescent="0.25">
      <c r="A86" s="30">
        <v>4535</v>
      </c>
      <c r="B86" s="29" t="s">
        <v>143</v>
      </c>
      <c r="C86" s="22"/>
      <c r="D86" s="14">
        <f t="shared" si="1"/>
        <v>0</v>
      </c>
      <c r="E86" s="14">
        <v>0</v>
      </c>
      <c r="F86" s="14"/>
    </row>
    <row r="87" spans="1:6" ht="16.5" customHeight="1" x14ac:dyDescent="0.25">
      <c r="A87" s="17">
        <v>4536</v>
      </c>
      <c r="B87" s="29" t="s">
        <v>144</v>
      </c>
      <c r="C87" s="22"/>
      <c r="D87" s="14">
        <f t="shared" si="1"/>
        <v>0</v>
      </c>
      <c r="E87" s="14">
        <v>0</v>
      </c>
      <c r="F87" s="14"/>
    </row>
    <row r="88" spans="1:6" ht="16.5" customHeight="1" x14ac:dyDescent="0.25">
      <c r="A88" s="17">
        <v>4537</v>
      </c>
      <c r="B88" s="29" t="s">
        <v>145</v>
      </c>
      <c r="C88" s="22"/>
      <c r="D88" s="14">
        <f t="shared" si="1"/>
        <v>0</v>
      </c>
      <c r="E88" s="14">
        <v>0</v>
      </c>
      <c r="F88" s="14"/>
    </row>
    <row r="89" spans="1:6" ht="12.75" customHeight="1" x14ac:dyDescent="0.25">
      <c r="A89" s="17">
        <v>4538</v>
      </c>
      <c r="B89" s="29" t="s">
        <v>146</v>
      </c>
      <c r="C89" s="22"/>
      <c r="D89" s="14">
        <f>SUM(E89:F89)</f>
        <v>20000</v>
      </c>
      <c r="E89" s="14">
        <v>20000</v>
      </c>
      <c r="F89" s="14"/>
    </row>
    <row r="90" spans="1:6" ht="24" customHeight="1" x14ac:dyDescent="0.25">
      <c r="A90" s="17">
        <v>4540</v>
      </c>
      <c r="B90" s="27" t="s">
        <v>147</v>
      </c>
      <c r="C90" s="3" t="s">
        <v>17</v>
      </c>
      <c r="D90" s="14">
        <f t="shared" si="1"/>
        <v>0</v>
      </c>
      <c r="E90" s="14">
        <f>E91+E92+E93</f>
        <v>0</v>
      </c>
      <c r="F90" s="14">
        <f>SUM(F91:F93)</f>
        <v>0</v>
      </c>
    </row>
    <row r="91" spans="1:6" ht="25.5" x14ac:dyDescent="0.25">
      <c r="A91" s="17">
        <v>4541</v>
      </c>
      <c r="B91" s="18" t="s">
        <v>148</v>
      </c>
      <c r="C91" s="22" t="s">
        <v>149</v>
      </c>
      <c r="D91" s="14">
        <f t="shared" si="1"/>
        <v>0</v>
      </c>
      <c r="E91" s="14">
        <f>SUMIFS('[1]Հատված 6'!$H$9:$H$569,'[1]Հատված 6'!$D$9:$D$569,'[1]Հատված 3'!C91)</f>
        <v>0</v>
      </c>
      <c r="F91" s="14">
        <v>0</v>
      </c>
    </row>
    <row r="92" spans="1:6" ht="33" customHeight="1" x14ac:dyDescent="0.25">
      <c r="A92" s="17">
        <v>4542</v>
      </c>
      <c r="B92" s="18" t="s">
        <v>150</v>
      </c>
      <c r="C92" s="22" t="s">
        <v>151</v>
      </c>
      <c r="D92" s="14">
        <f t="shared" si="1"/>
        <v>0</v>
      </c>
      <c r="E92" s="14">
        <f>SUMIFS('[1]Հատված 6'!$H$9:$H$569,'[1]Հատված 6'!$D$9:$D$569,'[1]Հատված 3'!C92)</f>
        <v>0</v>
      </c>
      <c r="F92" s="14">
        <v>0</v>
      </c>
    </row>
    <row r="93" spans="1:6" ht="26.25" customHeight="1" x14ac:dyDescent="0.25">
      <c r="A93" s="17">
        <v>4543</v>
      </c>
      <c r="B93" s="18" t="s">
        <v>152</v>
      </c>
      <c r="C93" s="22" t="s">
        <v>153</v>
      </c>
      <c r="D93" s="14">
        <f t="shared" si="1"/>
        <v>0</v>
      </c>
      <c r="E93" s="14">
        <f>SUMIFS('[1]Հատված 6'!$H$9:$H$569,'[1]Հատված 6'!$D$9:$D$569,'[1]Հատված 3'!C93)</f>
        <v>0</v>
      </c>
      <c r="F93" s="14">
        <f>SUM(F94+F97+F98)</f>
        <v>0</v>
      </c>
    </row>
    <row r="94" spans="1:6" ht="15.75" customHeight="1" x14ac:dyDescent="0.25">
      <c r="A94" s="17">
        <v>4544</v>
      </c>
      <c r="B94" s="29" t="s">
        <v>154</v>
      </c>
      <c r="C94" s="22"/>
      <c r="D94" s="14">
        <f t="shared" si="1"/>
        <v>0</v>
      </c>
      <c r="E94" s="14">
        <v>0</v>
      </c>
      <c r="F94" s="14">
        <f>SUM(F95:F96)</f>
        <v>0</v>
      </c>
    </row>
    <row r="95" spans="1:6" x14ac:dyDescent="0.25">
      <c r="A95" s="30">
        <v>4545</v>
      </c>
      <c r="B95" s="29" t="s">
        <v>143</v>
      </c>
      <c r="C95" s="22"/>
      <c r="D95" s="14">
        <f t="shared" si="1"/>
        <v>0</v>
      </c>
      <c r="E95" s="14">
        <v>0</v>
      </c>
      <c r="F95" s="14"/>
    </row>
    <row r="96" spans="1:6" x14ac:dyDescent="0.25">
      <c r="A96" s="17">
        <v>4546</v>
      </c>
      <c r="B96" s="29" t="s">
        <v>155</v>
      </c>
      <c r="C96" s="22"/>
      <c r="D96" s="14">
        <f t="shared" si="1"/>
        <v>0</v>
      </c>
      <c r="E96" s="14">
        <v>0</v>
      </c>
      <c r="F96" s="14"/>
    </row>
    <row r="97" spans="1:6" x14ac:dyDescent="0.25">
      <c r="A97" s="17">
        <v>4547</v>
      </c>
      <c r="B97" s="29" t="s">
        <v>145</v>
      </c>
      <c r="C97" s="22"/>
      <c r="D97" s="14">
        <f t="shared" si="1"/>
        <v>0</v>
      </c>
      <c r="E97" s="14">
        <v>0</v>
      </c>
      <c r="F97" s="14"/>
    </row>
    <row r="98" spans="1:6" x14ac:dyDescent="0.25">
      <c r="A98" s="17">
        <v>4548</v>
      </c>
      <c r="B98" s="29" t="s">
        <v>146</v>
      </c>
      <c r="C98" s="22"/>
      <c r="D98" s="14">
        <f t="shared" si="1"/>
        <v>0</v>
      </c>
      <c r="E98" s="14">
        <v>0</v>
      </c>
      <c r="F98" s="14">
        <v>0</v>
      </c>
    </row>
    <row r="99" spans="1:6" ht="24" customHeight="1" x14ac:dyDescent="0.25">
      <c r="A99" s="17">
        <v>4600</v>
      </c>
      <c r="B99" s="27" t="s">
        <v>156</v>
      </c>
      <c r="C99" s="3" t="s">
        <v>17</v>
      </c>
      <c r="D99" s="14">
        <f t="shared" si="1"/>
        <v>12700</v>
      </c>
      <c r="E99" s="14">
        <f>E100+E103+E108</f>
        <v>12700</v>
      </c>
      <c r="F99" s="20" t="s">
        <v>4</v>
      </c>
    </row>
    <row r="100" spans="1:6" x14ac:dyDescent="0.25">
      <c r="A100" s="17">
        <v>4610</v>
      </c>
      <c r="B100" s="31" t="s">
        <v>157</v>
      </c>
      <c r="C100" s="32"/>
      <c r="D100" s="14">
        <f t="shared" si="1"/>
        <v>0</v>
      </c>
      <c r="E100" s="14">
        <f>E101+E102</f>
        <v>0</v>
      </c>
      <c r="F100" s="20" t="s">
        <v>5</v>
      </c>
    </row>
    <row r="101" spans="1:6" ht="26.25" customHeight="1" x14ac:dyDescent="0.25">
      <c r="A101" s="17">
        <v>4610</v>
      </c>
      <c r="B101" s="21" t="s">
        <v>158</v>
      </c>
      <c r="C101" s="32" t="s">
        <v>159</v>
      </c>
      <c r="D101" s="14">
        <f t="shared" si="1"/>
        <v>0</v>
      </c>
      <c r="E101" s="14">
        <f>SUMIFS('[1]Հատված 6'!$H$9:$H$569,'[1]Հատված 6'!$D$9:$D$569,'[1]Հատված 3'!C101)</f>
        <v>0</v>
      </c>
      <c r="F101" s="20" t="s">
        <v>4</v>
      </c>
    </row>
    <row r="102" spans="1:6" ht="26.25" customHeight="1" x14ac:dyDescent="0.25">
      <c r="A102" s="17">
        <v>4620</v>
      </c>
      <c r="B102" s="26" t="s">
        <v>160</v>
      </c>
      <c r="C102" s="32" t="s">
        <v>161</v>
      </c>
      <c r="D102" s="14">
        <f t="shared" si="1"/>
        <v>0</v>
      </c>
      <c r="E102" s="14">
        <f>SUMIFS('[1]Հատված 6'!$H$9:$H$569,'[1]Հատված 6'!$D$9:$D$569,'[1]Հատված 3'!C102)</f>
        <v>0</v>
      </c>
      <c r="F102" s="20" t="s">
        <v>4</v>
      </c>
    </row>
    <row r="103" spans="1:6" ht="36" customHeight="1" x14ac:dyDescent="0.25">
      <c r="A103" s="17">
        <v>4630</v>
      </c>
      <c r="B103" s="27" t="s">
        <v>162</v>
      </c>
      <c r="C103" s="3" t="s">
        <v>17</v>
      </c>
      <c r="D103" s="14">
        <f t="shared" si="1"/>
        <v>12700</v>
      </c>
      <c r="E103" s="14">
        <f>E104+E105+E106+E107</f>
        <v>12700</v>
      </c>
      <c r="F103" s="20" t="s">
        <v>4</v>
      </c>
    </row>
    <row r="104" spans="1:6" ht="17.25" customHeight="1" x14ac:dyDescent="0.25">
      <c r="A104" s="17">
        <v>4631</v>
      </c>
      <c r="B104" s="26" t="s">
        <v>163</v>
      </c>
      <c r="C104" s="22" t="s">
        <v>164</v>
      </c>
      <c r="D104" s="14">
        <f t="shared" si="1"/>
        <v>0</v>
      </c>
      <c r="E104" s="14">
        <f>SUMIFS('[1]Հատված 6'!$H$9:$H$569,'[1]Հատված 6'!$D$9:$D$569,'[1]Հատված 3'!C104)</f>
        <v>0</v>
      </c>
      <c r="F104" s="20" t="s">
        <v>4</v>
      </c>
    </row>
    <row r="105" spans="1:6" x14ac:dyDescent="0.25">
      <c r="A105" s="17">
        <v>4632</v>
      </c>
      <c r="B105" s="21" t="s">
        <v>165</v>
      </c>
      <c r="C105" s="22" t="s">
        <v>166</v>
      </c>
      <c r="D105" s="14">
        <f t="shared" si="1"/>
        <v>4200</v>
      </c>
      <c r="E105" s="14">
        <f>SUMIFS('[1]Հատված 6'!$H$9:$H$569,'[1]Հատված 6'!$D$9:$D$569,'[1]Հատված 3'!C105)</f>
        <v>4200</v>
      </c>
      <c r="F105" s="20" t="s">
        <v>4</v>
      </c>
    </row>
    <row r="106" spans="1:6" x14ac:dyDescent="0.25">
      <c r="A106" s="17">
        <v>4633</v>
      </c>
      <c r="B106" s="26" t="s">
        <v>167</v>
      </c>
      <c r="C106" s="22" t="s">
        <v>168</v>
      </c>
      <c r="D106" s="14">
        <f t="shared" si="1"/>
        <v>0</v>
      </c>
      <c r="E106" s="14">
        <f>SUMIFS('[1]Հատված 6'!$H$9:$H$569,'[1]Հատված 6'!$D$9:$D$569,'[1]Հատված 3'!C106)</f>
        <v>0</v>
      </c>
      <c r="F106" s="20" t="s">
        <v>4</v>
      </c>
    </row>
    <row r="107" spans="1:6" x14ac:dyDescent="0.25">
      <c r="A107" s="17">
        <v>4634</v>
      </c>
      <c r="B107" s="26" t="s">
        <v>169</v>
      </c>
      <c r="C107" s="22" t="s">
        <v>170</v>
      </c>
      <c r="D107" s="14">
        <f t="shared" si="1"/>
        <v>8500</v>
      </c>
      <c r="E107" s="14">
        <f>SUMIFS('[1]Հատված 6'!$H$9:$H$569,'[1]Հատված 6'!$D$9:$D$569,'[1]Հատված 3'!C107)</f>
        <v>8500</v>
      </c>
      <c r="F107" s="20" t="s">
        <v>4</v>
      </c>
    </row>
    <row r="108" spans="1:6" ht="12.75" customHeight="1" x14ac:dyDescent="0.25">
      <c r="A108" s="17">
        <v>4640</v>
      </c>
      <c r="B108" s="27" t="s">
        <v>171</v>
      </c>
      <c r="C108" s="3" t="s">
        <v>17</v>
      </c>
      <c r="D108" s="14">
        <f t="shared" si="1"/>
        <v>0</v>
      </c>
      <c r="E108" s="14">
        <f>E109</f>
        <v>0</v>
      </c>
      <c r="F108" s="20" t="s">
        <v>4</v>
      </c>
    </row>
    <row r="109" spans="1:6" x14ac:dyDescent="0.25">
      <c r="A109" s="17">
        <v>4641</v>
      </c>
      <c r="B109" s="26" t="s">
        <v>172</v>
      </c>
      <c r="C109" s="22" t="s">
        <v>173</v>
      </c>
      <c r="D109" s="14">
        <f t="shared" si="1"/>
        <v>0</v>
      </c>
      <c r="E109" s="14">
        <f>SUMIFS('[1]Հատված 6'!$H$9:$H$569,'[1]Հատված 6'!$D$9:$D$569,'[1]Հատված 3'!C109)</f>
        <v>0</v>
      </c>
      <c r="F109" s="20" t="s">
        <v>4</v>
      </c>
    </row>
    <row r="110" spans="1:6" ht="14.25" customHeight="1" x14ac:dyDescent="0.25">
      <c r="A110" s="17">
        <v>4700</v>
      </c>
      <c r="B110" s="23" t="s">
        <v>174</v>
      </c>
      <c r="C110" s="3" t="s">
        <v>17</v>
      </c>
      <c r="D110" s="14">
        <f t="shared" si="1"/>
        <v>110094.3</v>
      </c>
      <c r="E110" s="14">
        <f>E111+E114+E119+E121+E124+E126+E128</f>
        <v>110094.3</v>
      </c>
      <c r="F110" s="14"/>
    </row>
    <row r="111" spans="1:6" ht="35.25" customHeight="1" x14ac:dyDescent="0.25">
      <c r="A111" s="17">
        <v>4710</v>
      </c>
      <c r="B111" s="23" t="s">
        <v>175</v>
      </c>
      <c r="C111" s="3" t="s">
        <v>17</v>
      </c>
      <c r="D111" s="14">
        <f t="shared" si="1"/>
        <v>2700</v>
      </c>
      <c r="E111" s="14">
        <f>E112+E113</f>
        <v>2700</v>
      </c>
      <c r="F111" s="20" t="s">
        <v>4</v>
      </c>
    </row>
    <row r="112" spans="1:6" ht="38.25" customHeight="1" x14ac:dyDescent="0.25">
      <c r="A112" s="17">
        <v>4711</v>
      </c>
      <c r="B112" s="21" t="s">
        <v>176</v>
      </c>
      <c r="C112" s="22" t="s">
        <v>177</v>
      </c>
      <c r="D112" s="14">
        <f t="shared" si="1"/>
        <v>0</v>
      </c>
      <c r="E112" s="14">
        <f>SUMIFS('[1]Հատված 6'!$H$9:$H$569,'[1]Հատված 6'!$D$9:$D$569,'[1]Հատված 3'!C112)</f>
        <v>0</v>
      </c>
      <c r="F112" s="20" t="s">
        <v>4</v>
      </c>
    </row>
    <row r="113" spans="1:6" ht="25.5" x14ac:dyDescent="0.25">
      <c r="A113" s="17">
        <v>4712</v>
      </c>
      <c r="B113" s="26" t="s">
        <v>178</v>
      </c>
      <c r="C113" s="22" t="s">
        <v>179</v>
      </c>
      <c r="D113" s="14">
        <f t="shared" si="1"/>
        <v>2700</v>
      </c>
      <c r="E113" s="14">
        <f>SUMIFS('[1]Հատված 6'!$H$9:$H$569,'[1]Հատված 6'!$D$9:$D$569,'[1]Հատված 3'!C113)</f>
        <v>2700</v>
      </c>
      <c r="F113" s="20" t="s">
        <v>4</v>
      </c>
    </row>
    <row r="114" spans="1:6" ht="63" customHeight="1" x14ac:dyDescent="0.25">
      <c r="A114" s="17">
        <v>4720</v>
      </c>
      <c r="B114" s="27" t="s">
        <v>180</v>
      </c>
      <c r="C114" s="3" t="s">
        <v>17</v>
      </c>
      <c r="D114" s="14">
        <f t="shared" si="1"/>
        <v>12039</v>
      </c>
      <c r="E114" s="14">
        <f>E115+E116+E117+E118</f>
        <v>12039</v>
      </c>
      <c r="F114" s="20" t="s">
        <v>4</v>
      </c>
    </row>
    <row r="115" spans="1:6" x14ac:dyDescent="0.25">
      <c r="A115" s="17">
        <v>4721</v>
      </c>
      <c r="B115" s="26" t="s">
        <v>181</v>
      </c>
      <c r="C115" s="22" t="s">
        <v>182</v>
      </c>
      <c r="D115" s="14">
        <f t="shared" si="1"/>
        <v>0</v>
      </c>
      <c r="E115" s="14">
        <f>SUMIFS('[1]Հատված 6'!$H$9:$H$569,'[1]Հատված 6'!$D$9:$D$569,'[1]Հատված 3'!C115)</f>
        <v>0</v>
      </c>
      <c r="F115" s="20" t="s">
        <v>4</v>
      </c>
    </row>
    <row r="116" spans="1:6" x14ac:dyDescent="0.25">
      <c r="A116" s="17">
        <v>4722</v>
      </c>
      <c r="B116" s="26" t="s">
        <v>183</v>
      </c>
      <c r="C116" s="33">
        <v>4822</v>
      </c>
      <c r="D116" s="14">
        <f t="shared" si="1"/>
        <v>0</v>
      </c>
      <c r="E116" s="14">
        <f>SUMIFS('[1]Հատված 6'!$H$9:$H$569,'[1]Հատված 6'!$D$9:$D$569,'[1]Հատված 3'!C116)</f>
        <v>0</v>
      </c>
      <c r="F116" s="20" t="s">
        <v>4</v>
      </c>
    </row>
    <row r="117" spans="1:6" x14ac:dyDescent="0.25">
      <c r="A117" s="17">
        <v>4723</v>
      </c>
      <c r="B117" s="26" t="s">
        <v>184</v>
      </c>
      <c r="C117" s="22" t="s">
        <v>185</v>
      </c>
      <c r="D117" s="14">
        <f t="shared" si="1"/>
        <v>12039</v>
      </c>
      <c r="E117" s="14">
        <f>SUMIFS('[1]Հատված 6'!$H$9:$H$569,'[1]Հատված 6'!$D$9:$D$569,'[1]Հատված 3'!C117)</f>
        <v>12039</v>
      </c>
      <c r="F117" s="20" t="s">
        <v>4</v>
      </c>
    </row>
    <row r="118" spans="1:6" ht="25.5" x14ac:dyDescent="0.25">
      <c r="A118" s="17">
        <v>4724</v>
      </c>
      <c r="B118" s="26" t="s">
        <v>186</v>
      </c>
      <c r="C118" s="22" t="s">
        <v>187</v>
      </c>
      <c r="D118" s="14">
        <f t="shared" si="1"/>
        <v>0</v>
      </c>
      <c r="E118" s="14">
        <f>SUMIFS('[1]Հատված 6'!$H$9:$H$569,'[1]Հատված 6'!$D$9:$D$569,'[1]Հատված 3'!C118)</f>
        <v>0</v>
      </c>
      <c r="F118" s="20" t="s">
        <v>4</v>
      </c>
    </row>
    <row r="119" spans="1:6" ht="28.5" customHeight="1" x14ac:dyDescent="0.25">
      <c r="A119" s="17">
        <v>4730</v>
      </c>
      <c r="B119" s="27" t="s">
        <v>188</v>
      </c>
      <c r="C119" s="3" t="s">
        <v>17</v>
      </c>
      <c r="D119" s="14">
        <f t="shared" si="1"/>
        <v>2200</v>
      </c>
      <c r="E119" s="14">
        <f>E120</f>
        <v>2200</v>
      </c>
      <c r="F119" s="20" t="s">
        <v>4</v>
      </c>
    </row>
    <row r="120" spans="1:6" ht="27.75" customHeight="1" x14ac:dyDescent="0.25">
      <c r="A120" s="17">
        <v>4731</v>
      </c>
      <c r="B120" s="28" t="s">
        <v>189</v>
      </c>
      <c r="C120" s="22" t="s">
        <v>190</v>
      </c>
      <c r="D120" s="14">
        <f t="shared" si="1"/>
        <v>2200</v>
      </c>
      <c r="E120" s="14">
        <f>SUMIFS('[1]Հատված 6'!$H$9:$H$569,'[1]Հատված 6'!$D$9:$D$569,'[1]Հատված 3'!C120)</f>
        <v>2200</v>
      </c>
      <c r="F120" s="20" t="s">
        <v>4</v>
      </c>
    </row>
    <row r="121" spans="1:6" ht="39.75" customHeight="1" x14ac:dyDescent="0.25">
      <c r="A121" s="17">
        <v>4740</v>
      </c>
      <c r="B121" s="34" t="s">
        <v>191</v>
      </c>
      <c r="C121" s="3" t="s">
        <v>17</v>
      </c>
      <c r="D121" s="14">
        <f t="shared" si="1"/>
        <v>5000</v>
      </c>
      <c r="E121" s="14">
        <f>E122+E123</f>
        <v>5000</v>
      </c>
      <c r="F121" s="20" t="s">
        <v>4</v>
      </c>
    </row>
    <row r="122" spans="1:6" ht="26.25" customHeight="1" x14ac:dyDescent="0.25">
      <c r="A122" s="17">
        <v>4741</v>
      </c>
      <c r="B122" s="26" t="s">
        <v>192</v>
      </c>
      <c r="C122" s="22" t="s">
        <v>193</v>
      </c>
      <c r="D122" s="14">
        <f t="shared" si="1"/>
        <v>5000</v>
      </c>
      <c r="E122" s="14">
        <f>SUMIFS('[1]Հատված 6'!$H$9:$H$569,'[1]Հատված 6'!$D$9:$D$569,'[1]Հատված 3'!C122)</f>
        <v>5000</v>
      </c>
      <c r="F122" s="20" t="s">
        <v>4</v>
      </c>
    </row>
    <row r="123" spans="1:6" ht="26.25" customHeight="1" x14ac:dyDescent="0.25">
      <c r="A123" s="17">
        <v>4742</v>
      </c>
      <c r="B123" s="26" t="s">
        <v>194</v>
      </c>
      <c r="C123" s="22" t="s">
        <v>195</v>
      </c>
      <c r="D123" s="14">
        <f t="shared" si="1"/>
        <v>0</v>
      </c>
      <c r="E123" s="14">
        <f>SUMIFS('[1]Հատված 6'!$H$9:$H$569,'[1]Հատված 6'!$D$9:$D$569,'[1]Հատված 3'!C123)</f>
        <v>0</v>
      </c>
      <c r="F123" s="20" t="s">
        <v>4</v>
      </c>
    </row>
    <row r="124" spans="1:6" ht="54" customHeight="1" x14ac:dyDescent="0.25">
      <c r="A124" s="17">
        <v>4750</v>
      </c>
      <c r="B124" s="27" t="s">
        <v>196</v>
      </c>
      <c r="C124" s="3" t="s">
        <v>17</v>
      </c>
      <c r="D124" s="14">
        <f t="shared" si="1"/>
        <v>0</v>
      </c>
      <c r="E124" s="14">
        <f>E125</f>
        <v>0</v>
      </c>
      <c r="F124" s="20" t="s">
        <v>4</v>
      </c>
    </row>
    <row r="125" spans="1:6" ht="36.75" customHeight="1" x14ac:dyDescent="0.25">
      <c r="A125" s="17">
        <v>4751</v>
      </c>
      <c r="B125" s="26" t="s">
        <v>197</v>
      </c>
      <c r="C125" s="22" t="s">
        <v>198</v>
      </c>
      <c r="D125" s="14">
        <f t="shared" si="1"/>
        <v>0</v>
      </c>
      <c r="E125" s="14">
        <f>SUMIFS('[1]Հատված 6'!$H$9:$H$569,'[1]Հատված 6'!$D$9:$D$569,'[1]Հատված 3'!C125)</f>
        <v>0</v>
      </c>
      <c r="F125" s="20" t="s">
        <v>4</v>
      </c>
    </row>
    <row r="126" spans="1:6" ht="14.25" customHeight="1" x14ac:dyDescent="0.25">
      <c r="A126" s="17">
        <v>4760</v>
      </c>
      <c r="B126" s="34" t="s">
        <v>199</v>
      </c>
      <c r="C126" s="3" t="s">
        <v>17</v>
      </c>
      <c r="D126" s="14">
        <f t="shared" si="1"/>
        <v>0</v>
      </c>
      <c r="E126" s="14">
        <f>E127</f>
        <v>0</v>
      </c>
      <c r="F126" s="20" t="s">
        <v>4</v>
      </c>
    </row>
    <row r="127" spans="1:6" x14ac:dyDescent="0.25">
      <c r="A127" s="17">
        <v>4761</v>
      </c>
      <c r="B127" s="26" t="s">
        <v>200</v>
      </c>
      <c r="C127" s="22" t="s">
        <v>201</v>
      </c>
      <c r="D127" s="14">
        <f t="shared" si="1"/>
        <v>0</v>
      </c>
      <c r="E127" s="14">
        <f>SUMIFS('[1]Հատված 6'!$H$9:$H$569,'[1]Հատված 6'!$D$9:$D$569,'[1]Հատված 3'!C127)</f>
        <v>0</v>
      </c>
      <c r="F127" s="20" t="s">
        <v>4</v>
      </c>
    </row>
    <row r="128" spans="1:6" ht="35.25" customHeight="1" x14ac:dyDescent="0.25">
      <c r="A128" s="17">
        <v>4770</v>
      </c>
      <c r="B128" s="27" t="s">
        <v>202</v>
      </c>
      <c r="C128" s="3" t="s">
        <v>17</v>
      </c>
      <c r="D128" s="14">
        <f t="shared" si="1"/>
        <v>88155.3</v>
      </c>
      <c r="E128" s="14">
        <f>E129</f>
        <v>88155.3</v>
      </c>
      <c r="F128" s="14">
        <f>SUM(F129)</f>
        <v>0</v>
      </c>
    </row>
    <row r="129" spans="1:6" x14ac:dyDescent="0.25">
      <c r="A129" s="17">
        <v>4771</v>
      </c>
      <c r="B129" s="26" t="s">
        <v>203</v>
      </c>
      <c r="C129" s="22" t="s">
        <v>204</v>
      </c>
      <c r="D129" s="14">
        <f t="shared" si="1"/>
        <v>88155.3</v>
      </c>
      <c r="E129" s="14">
        <f>SUMIFS('[1]Հատված 6'!$H$9:$H$569,'[1]Հատված 6'!$D$9:$D$569,'[1]Հատված 3'!C129)</f>
        <v>88155.3</v>
      </c>
      <c r="F129" s="14">
        <v>0</v>
      </c>
    </row>
    <row r="130" spans="1:6" ht="27" customHeight="1" x14ac:dyDescent="0.25">
      <c r="A130" s="17">
        <v>4772</v>
      </c>
      <c r="B130" s="28" t="s">
        <v>205</v>
      </c>
      <c r="C130" s="3" t="s">
        <v>17</v>
      </c>
      <c r="D130" s="14">
        <f t="shared" si="1"/>
        <v>0</v>
      </c>
      <c r="E130" s="14">
        <v>0</v>
      </c>
      <c r="F130" s="14"/>
    </row>
    <row r="131" spans="1:6" s="5" customFormat="1" ht="27" customHeight="1" x14ac:dyDescent="0.25">
      <c r="A131" s="17">
        <v>5000</v>
      </c>
      <c r="B131" s="35" t="s">
        <v>206</v>
      </c>
      <c r="C131" s="3" t="s">
        <v>17</v>
      </c>
      <c r="D131" s="14">
        <f t="shared" si="1"/>
        <v>3439923.4</v>
      </c>
      <c r="E131" s="14">
        <v>0</v>
      </c>
      <c r="F131" s="14">
        <f>SUM(F132+F146+F151+F153)</f>
        <v>3439923.4</v>
      </c>
    </row>
    <row r="132" spans="1:6" ht="23.25" customHeight="1" x14ac:dyDescent="0.25">
      <c r="A132" s="17">
        <v>5100</v>
      </c>
      <c r="B132" s="26" t="s">
        <v>207</v>
      </c>
      <c r="C132" s="3" t="s">
        <v>17</v>
      </c>
      <c r="D132" s="14">
        <f t="shared" si="1"/>
        <v>3311823.4</v>
      </c>
      <c r="E132" s="14">
        <v>0</v>
      </c>
      <c r="F132" s="14">
        <f>SUM(F133+F137+F141+F158)</f>
        <v>3311823.4</v>
      </c>
    </row>
    <row r="133" spans="1:6" ht="13.5" customHeight="1" x14ac:dyDescent="0.25">
      <c r="A133" s="17">
        <v>5110</v>
      </c>
      <c r="B133" s="27" t="s">
        <v>208</v>
      </c>
      <c r="C133" s="3" t="s">
        <v>17</v>
      </c>
      <c r="D133" s="14">
        <f t="shared" si="1"/>
        <v>3150323.4</v>
      </c>
      <c r="E133" s="14">
        <v>0</v>
      </c>
      <c r="F133" s="14">
        <f>F134+F135+F136</f>
        <v>3150323.4</v>
      </c>
    </row>
    <row r="134" spans="1:6" x14ac:dyDescent="0.25">
      <c r="A134" s="17">
        <v>5111</v>
      </c>
      <c r="B134" s="26" t="s">
        <v>209</v>
      </c>
      <c r="C134" s="35" t="s">
        <v>210</v>
      </c>
      <c r="D134" s="14">
        <f t="shared" si="1"/>
        <v>0</v>
      </c>
      <c r="E134" s="14">
        <f>SUMIFS('[1]Հատված 6'!$H$9:$H$569,'[1]Հատված 6'!$D$9:$D$569,'[1]Հատված 3'!C134)</f>
        <v>0</v>
      </c>
      <c r="F134" s="14">
        <f>+SUMIFS('[1]Հատված 6'!$I$9:$I$569,'[1]Հատված 6'!$D$9:$D$569,'[1]Հատված 3'!C134)</f>
        <v>0</v>
      </c>
    </row>
    <row r="135" spans="1:6" x14ac:dyDescent="0.25">
      <c r="A135" s="17">
        <v>5112</v>
      </c>
      <c r="B135" s="26" t="s">
        <v>211</v>
      </c>
      <c r="C135" s="35" t="s">
        <v>212</v>
      </c>
      <c r="D135" s="14">
        <f t="shared" si="1"/>
        <v>1708076.9</v>
      </c>
      <c r="E135" s="14">
        <f>SUMIFS('[1]Հատված 6'!$H$9:$H$569,'[1]Հատված 6'!$D$9:$D$569,'[1]Հատված 3'!C135)</f>
        <v>0</v>
      </c>
      <c r="F135" s="14">
        <f>+SUMIFS('[1]Հատված 6'!$I$9:$I$569,'[1]Հատված 6'!$D$9:$D$569,'[1]Հատված 3'!C135)</f>
        <v>1708076.9</v>
      </c>
    </row>
    <row r="136" spans="1:6" x14ac:dyDescent="0.25">
      <c r="A136" s="17">
        <v>5113</v>
      </c>
      <c r="B136" s="26" t="s">
        <v>213</v>
      </c>
      <c r="C136" s="35" t="s">
        <v>214</v>
      </c>
      <c r="D136" s="14">
        <f t="shared" si="1"/>
        <v>1442246.5</v>
      </c>
      <c r="E136" s="14">
        <f>SUMIFS('[1]Հատված 6'!$H$9:$H$569,'[1]Հատված 6'!$D$9:$D$569,'[1]Հատված 3'!C136)</f>
        <v>0</v>
      </c>
      <c r="F136" s="14">
        <f>+SUMIFS('[1]Հատված 6'!$I$9:$I$569,'[1]Հատված 6'!$D$9:$D$569,'[1]Հատված 3'!C136)</f>
        <v>1442246.5</v>
      </c>
    </row>
    <row r="137" spans="1:6" ht="27" customHeight="1" x14ac:dyDescent="0.25">
      <c r="A137" s="17">
        <v>5120</v>
      </c>
      <c r="B137" s="27" t="s">
        <v>215</v>
      </c>
      <c r="C137" s="3" t="s">
        <v>17</v>
      </c>
      <c r="D137" s="14">
        <f t="shared" si="1"/>
        <v>76700</v>
      </c>
      <c r="E137" s="14">
        <v>0</v>
      </c>
      <c r="F137" s="14">
        <f>F138+F139+F140</f>
        <v>76700</v>
      </c>
    </row>
    <row r="138" spans="1:6" x14ac:dyDescent="0.25">
      <c r="A138" s="17">
        <v>5121</v>
      </c>
      <c r="B138" s="26" t="s">
        <v>216</v>
      </c>
      <c r="C138" s="35" t="s">
        <v>217</v>
      </c>
      <c r="D138" s="14">
        <f t="shared" ref="D138:D177" si="2">SUM(E138:F138)</f>
        <v>28000</v>
      </c>
      <c r="E138" s="14">
        <f>SUMIFS('[1]Հատված 6'!$H$9:$H$569,'[1]Հատված 6'!$D$9:$D$569,'[1]Հատված 3'!C138)</f>
        <v>0</v>
      </c>
      <c r="F138" s="14">
        <f>+SUMIFS('[1]Հատված 6'!$I$9:$I$569,'[1]Հատված 6'!$D$9:$D$569,'[1]Հատված 3'!C138)</f>
        <v>28000</v>
      </c>
    </row>
    <row r="139" spans="1:6" x14ac:dyDescent="0.25">
      <c r="A139" s="17">
        <v>5122</v>
      </c>
      <c r="B139" s="26" t="s">
        <v>218</v>
      </c>
      <c r="C139" s="35" t="s">
        <v>219</v>
      </c>
      <c r="D139" s="14">
        <f t="shared" si="2"/>
        <v>24200</v>
      </c>
      <c r="E139" s="14">
        <f>SUMIFS('[1]Հատված 6'!$H$9:$H$569,'[1]Հատված 6'!$D$9:$D$569,'[1]Հատված 3'!C139)</f>
        <v>0</v>
      </c>
      <c r="F139" s="14">
        <f>+SUMIFS('[1]Հատված 6'!$I$9:$I$569,'[1]Հատված 6'!$D$9:$D$569,'[1]Հատված 3'!C139)</f>
        <v>24200</v>
      </c>
    </row>
    <row r="140" spans="1:6" x14ac:dyDescent="0.25">
      <c r="A140" s="17">
        <v>5123</v>
      </c>
      <c r="B140" s="26" t="s">
        <v>220</v>
      </c>
      <c r="C140" s="35" t="s">
        <v>221</v>
      </c>
      <c r="D140" s="14">
        <f t="shared" si="2"/>
        <v>24500</v>
      </c>
      <c r="E140" s="14">
        <f>SUMIFS('[1]Հատված 6'!$H$9:$H$569,'[1]Հատված 6'!$D$9:$D$569,'[1]Հատված 3'!C140)</f>
        <v>0</v>
      </c>
      <c r="F140" s="14">
        <f>+SUMIFS('[1]Հատված 6'!$I$9:$I$569,'[1]Հատված 6'!$D$9:$D$569,'[1]Հատված 3'!C140)</f>
        <v>24500</v>
      </c>
    </row>
    <row r="141" spans="1:6" ht="15" customHeight="1" x14ac:dyDescent="0.25">
      <c r="A141" s="17">
        <v>5130</v>
      </c>
      <c r="B141" s="27" t="s">
        <v>222</v>
      </c>
      <c r="C141" s="3" t="s">
        <v>17</v>
      </c>
      <c r="D141" s="14">
        <f t="shared" si="2"/>
        <v>76800</v>
      </c>
      <c r="E141" s="14">
        <v>0</v>
      </c>
      <c r="F141" s="14">
        <f>F142+F143+F144+F145</f>
        <v>76800</v>
      </c>
    </row>
    <row r="142" spans="1:6" x14ac:dyDescent="0.25">
      <c r="A142" s="17">
        <v>5131</v>
      </c>
      <c r="B142" s="26" t="s">
        <v>223</v>
      </c>
      <c r="C142" s="35" t="s">
        <v>224</v>
      </c>
      <c r="D142" s="14">
        <f t="shared" si="2"/>
        <v>0</v>
      </c>
      <c r="E142" s="14">
        <f>SUMIFS('[1]Հատված 6'!$H$9:$H$569,'[1]Հատված 6'!$D$9:$D$569,'[1]Հատված 3'!C142)</f>
        <v>0</v>
      </c>
      <c r="F142" s="14">
        <f>+SUMIFS('[1]Հատված 6'!$I$9:$I$569,'[1]Հատված 6'!$D$9:$D$569,'[1]Հատված 3'!C142)</f>
        <v>0</v>
      </c>
    </row>
    <row r="143" spans="1:6" x14ac:dyDescent="0.25">
      <c r="A143" s="17">
        <v>5132</v>
      </c>
      <c r="B143" s="26" t="s">
        <v>225</v>
      </c>
      <c r="C143" s="35" t="s">
        <v>226</v>
      </c>
      <c r="D143" s="14">
        <f t="shared" si="2"/>
        <v>1000</v>
      </c>
      <c r="E143" s="14">
        <f>SUMIFS('[1]Հատված 6'!$H$9:$H$569,'[1]Հատված 6'!$D$9:$D$569,'[1]Հատված 3'!C143)</f>
        <v>0</v>
      </c>
      <c r="F143" s="14">
        <f>+SUMIFS('[1]Հատված 6'!$I$9:$I$569,'[1]Հատված 6'!$D$9:$D$569,'[1]Հատված 3'!C143)</f>
        <v>1000</v>
      </c>
    </row>
    <row r="144" spans="1:6" ht="13.5" customHeight="1" x14ac:dyDescent="0.25">
      <c r="A144" s="17">
        <v>5133</v>
      </c>
      <c r="B144" s="26" t="s">
        <v>227</v>
      </c>
      <c r="C144" s="35" t="s">
        <v>228</v>
      </c>
      <c r="D144" s="14">
        <f t="shared" si="2"/>
        <v>0</v>
      </c>
      <c r="E144" s="14">
        <f>SUMIFS('[1]Հատված 6'!$H$9:$H$569,'[1]Հատված 6'!$D$9:$D$569,'[1]Հատված 3'!C144)</f>
        <v>0</v>
      </c>
      <c r="F144" s="14">
        <f>+SUMIFS('[1]Հատված 6'!$I$9:$I$569,'[1]Հատված 6'!$D$9:$D$569,'[1]Հատված 3'!C144)</f>
        <v>0</v>
      </c>
    </row>
    <row r="145" spans="1:6" x14ac:dyDescent="0.25">
      <c r="A145" s="17">
        <v>5134</v>
      </c>
      <c r="B145" s="26" t="s">
        <v>229</v>
      </c>
      <c r="C145" s="35" t="s">
        <v>230</v>
      </c>
      <c r="D145" s="14">
        <f t="shared" si="2"/>
        <v>75800</v>
      </c>
      <c r="E145" s="14">
        <f>SUMIFS('[1]Հատված 6'!$H$9:$H$569,'[1]Հատված 6'!$D$9:$D$569,'[1]Հատված 3'!C145)</f>
        <v>0</v>
      </c>
      <c r="F145" s="14">
        <f>+SUMIFS('[1]Հատված 6'!$I$9:$I$569,'[1]Հատված 6'!$D$9:$D$569,'[1]Հատված 3'!C145)</f>
        <v>75800</v>
      </c>
    </row>
    <row r="146" spans="1:6" ht="12.75" customHeight="1" x14ac:dyDescent="0.25">
      <c r="A146" s="17">
        <v>5200</v>
      </c>
      <c r="B146" s="27" t="s">
        <v>231</v>
      </c>
      <c r="C146" s="3" t="s">
        <v>17</v>
      </c>
      <c r="D146" s="14">
        <f t="shared" si="2"/>
        <v>0</v>
      </c>
      <c r="E146" s="14">
        <v>0</v>
      </c>
      <c r="F146" s="14">
        <f>F147+F148+F149+F150</f>
        <v>0</v>
      </c>
    </row>
    <row r="147" spans="1:6" x14ac:dyDescent="0.25">
      <c r="A147" s="17">
        <v>5211</v>
      </c>
      <c r="B147" s="26" t="s">
        <v>232</v>
      </c>
      <c r="C147" s="35" t="s">
        <v>233</v>
      </c>
      <c r="D147" s="14">
        <f t="shared" si="2"/>
        <v>0</v>
      </c>
      <c r="E147" s="14">
        <f>SUMIFS('[1]Հատված 6'!$H$9:$H$569,'[1]Հատված 6'!$D$9:$D$569,'[1]Հատված 3'!C147)</f>
        <v>0</v>
      </c>
      <c r="F147" s="14">
        <f>+SUMIFS('[1]Հատված 6'!$I$9:$I$569,'[1]Հատված 6'!$D$9:$D$569,'[1]Հատված 3'!C147)</f>
        <v>0</v>
      </c>
    </row>
    <row r="148" spans="1:6" x14ac:dyDescent="0.25">
      <c r="A148" s="17">
        <v>5221</v>
      </c>
      <c r="B148" s="26" t="s">
        <v>234</v>
      </c>
      <c r="C148" s="35" t="s">
        <v>235</v>
      </c>
      <c r="D148" s="14">
        <f t="shared" si="2"/>
        <v>0</v>
      </c>
      <c r="E148" s="14">
        <f>SUMIFS('[1]Հատված 6'!$H$9:$H$569,'[1]Հատված 6'!$D$9:$D$569,'[1]Հատված 3'!C148)</f>
        <v>0</v>
      </c>
      <c r="F148" s="14">
        <f>+SUMIFS('[1]Հատված 6'!$I$9:$I$569,'[1]Հատված 6'!$D$9:$D$569,'[1]Հատված 3'!C148)</f>
        <v>0</v>
      </c>
    </row>
    <row r="149" spans="1:6" ht="24.75" customHeight="1" x14ac:dyDescent="0.25">
      <c r="A149" s="17">
        <v>5231</v>
      </c>
      <c r="B149" s="26" t="s">
        <v>236</v>
      </c>
      <c r="C149" s="35" t="s">
        <v>237</v>
      </c>
      <c r="D149" s="14">
        <f t="shared" si="2"/>
        <v>0</v>
      </c>
      <c r="E149" s="14">
        <f>SUMIFS('[1]Հատված 6'!$H$9:$H$569,'[1]Հատված 6'!$D$9:$D$569,'[1]Հատված 3'!C149)</f>
        <v>0</v>
      </c>
      <c r="F149" s="14">
        <f>+SUMIFS('[1]Հատված 6'!$I$9:$I$569,'[1]Հատված 6'!$D$9:$D$569,'[1]Հատված 3'!C149)</f>
        <v>0</v>
      </c>
    </row>
    <row r="150" spans="1:6" ht="14.25" customHeight="1" x14ac:dyDescent="0.25">
      <c r="A150" s="17">
        <v>5241</v>
      </c>
      <c r="B150" s="26" t="s">
        <v>238</v>
      </c>
      <c r="C150" s="35" t="s">
        <v>239</v>
      </c>
      <c r="D150" s="14">
        <f t="shared" si="2"/>
        <v>0</v>
      </c>
      <c r="E150" s="14">
        <f>SUMIFS('[1]Հատված 6'!$H$9:$H$569,'[1]Հատված 6'!$D$9:$D$569,'[1]Հատված 3'!C150)</f>
        <v>0</v>
      </c>
      <c r="F150" s="14">
        <f>+SUMIFS('[1]Հատված 6'!$I$9:$I$569,'[1]Հատված 6'!$D$9:$D$569,'[1]Հատված 3'!C150)</f>
        <v>0</v>
      </c>
    </row>
    <row r="151" spans="1:6" ht="15" customHeight="1" x14ac:dyDescent="0.25">
      <c r="A151" s="17">
        <v>5300</v>
      </c>
      <c r="B151" s="27" t="s">
        <v>240</v>
      </c>
      <c r="C151" s="3" t="s">
        <v>17</v>
      </c>
      <c r="D151" s="14">
        <f t="shared" si="2"/>
        <v>0</v>
      </c>
      <c r="E151" s="14">
        <v>0</v>
      </c>
      <c r="F151" s="14">
        <f>F152</f>
        <v>0</v>
      </c>
    </row>
    <row r="152" spans="1:6" x14ac:dyDescent="0.25">
      <c r="A152" s="17">
        <v>5311</v>
      </c>
      <c r="B152" s="26" t="s">
        <v>241</v>
      </c>
      <c r="C152" s="35" t="s">
        <v>242</v>
      </c>
      <c r="D152" s="14">
        <f t="shared" si="2"/>
        <v>0</v>
      </c>
      <c r="E152" s="14">
        <f>SUMIFS('[1]Հատված 6'!$H$9:$H$569,'[1]Հատված 6'!$D$9:$D$569,'[1]Հատված 3'!C152)</f>
        <v>0</v>
      </c>
      <c r="F152" s="14">
        <f>+SUMIFS('[1]Հատված 6'!$I$9:$I$569,'[1]Հատված 6'!$D$9:$D$569,'[1]Հատված 3'!C152)</f>
        <v>0</v>
      </c>
    </row>
    <row r="153" spans="1:6" ht="15" customHeight="1" x14ac:dyDescent="0.25">
      <c r="A153" s="17">
        <v>5400</v>
      </c>
      <c r="B153" s="27" t="s">
        <v>243</v>
      </c>
      <c r="C153" s="3" t="s">
        <v>17</v>
      </c>
      <c r="D153" s="14">
        <f t="shared" si="2"/>
        <v>128100</v>
      </c>
      <c r="E153" s="14">
        <v>0</v>
      </c>
      <c r="F153" s="14">
        <f>F154+F155+F156+F157</f>
        <v>128100</v>
      </c>
    </row>
    <row r="154" spans="1:6" x14ac:dyDescent="0.25">
      <c r="A154" s="17">
        <v>5411</v>
      </c>
      <c r="B154" s="26" t="s">
        <v>244</v>
      </c>
      <c r="C154" s="35" t="s">
        <v>245</v>
      </c>
      <c r="D154" s="14">
        <f t="shared" si="2"/>
        <v>128100</v>
      </c>
      <c r="E154" s="14">
        <f>SUMIFS('[1]Հատված 6'!$H$9:$H$569,'[1]Հատված 6'!$D$9:$D$569,'[1]Հատված 3'!C154)</f>
        <v>0</v>
      </c>
      <c r="F154" s="14">
        <f>+SUMIFS('[1]Հատված 6'!$I$9:$I$569,'[1]Հատված 6'!$D$9:$D$569,'[1]Հատված 3'!C154)</f>
        <v>128100</v>
      </c>
    </row>
    <row r="155" spans="1:6" x14ac:dyDescent="0.25">
      <c r="A155" s="17">
        <v>5421</v>
      </c>
      <c r="B155" s="26" t="s">
        <v>246</v>
      </c>
      <c r="C155" s="35" t="s">
        <v>247</v>
      </c>
      <c r="D155" s="14">
        <f t="shared" si="2"/>
        <v>0</v>
      </c>
      <c r="E155" s="14">
        <f>SUMIFS('[1]Հատված 6'!$H$9:$H$569,'[1]Հատված 6'!$D$9:$D$569,'[1]Հատված 3'!C155)</f>
        <v>0</v>
      </c>
      <c r="F155" s="14">
        <f>+SUMIFS('[1]Հատված 6'!$I$9:$I$569,'[1]Հատված 6'!$D$9:$D$569,'[1]Հատված 3'!C155)</f>
        <v>0</v>
      </c>
    </row>
    <row r="156" spans="1:6" x14ac:dyDescent="0.25">
      <c r="A156" s="17">
        <v>5431</v>
      </c>
      <c r="B156" s="26" t="s">
        <v>248</v>
      </c>
      <c r="C156" s="35" t="s">
        <v>249</v>
      </c>
      <c r="D156" s="14">
        <f t="shared" si="2"/>
        <v>0</v>
      </c>
      <c r="E156" s="14">
        <f>SUMIFS('[1]Հատված 6'!$H$9:$H$569,'[1]Հատված 6'!$D$9:$D$569,'[1]Հատված 3'!C156)</f>
        <v>0</v>
      </c>
      <c r="F156" s="14">
        <f>+SUMIFS('[1]Հատված 6'!$I$9:$I$569,'[1]Հատված 6'!$D$9:$D$569,'[1]Հատված 3'!C156)</f>
        <v>0</v>
      </c>
    </row>
    <row r="157" spans="1:6" x14ac:dyDescent="0.25">
      <c r="A157" s="17">
        <v>5441</v>
      </c>
      <c r="B157" s="36" t="s">
        <v>250</v>
      </c>
      <c r="C157" s="35" t="s">
        <v>251</v>
      </c>
      <c r="D157" s="14">
        <f t="shared" si="2"/>
        <v>0</v>
      </c>
      <c r="E157" s="14">
        <f>SUMIFS('[1]Հատված 6'!$H$9:$H$569,'[1]Հատված 6'!$D$9:$D$569,'[1]Հատված 3'!C157)</f>
        <v>0</v>
      </c>
      <c r="F157" s="14">
        <f>+SUMIFS('[1]Հատված 6'!$I$9:$I$569,'[1]Հատված 6'!$D$9:$D$569,'[1]Հատված 3'!C157)</f>
        <v>0</v>
      </c>
    </row>
    <row r="158" spans="1:6" ht="25.5" x14ac:dyDescent="0.25">
      <c r="A158" s="17">
        <v>5500</v>
      </c>
      <c r="B158" s="36" t="s">
        <v>252</v>
      </c>
      <c r="C158" s="3" t="s">
        <v>17</v>
      </c>
      <c r="D158" s="14">
        <f t="shared" si="2"/>
        <v>8000</v>
      </c>
      <c r="E158" s="14">
        <v>0</v>
      </c>
      <c r="F158" s="14">
        <f>F159</f>
        <v>8000</v>
      </c>
    </row>
    <row r="159" spans="1:6" ht="25.5" x14ac:dyDescent="0.25">
      <c r="A159" s="17">
        <v>5511</v>
      </c>
      <c r="B159" s="36" t="s">
        <v>253</v>
      </c>
      <c r="C159" s="35" t="s">
        <v>254</v>
      </c>
      <c r="D159" s="14">
        <f t="shared" si="2"/>
        <v>8000</v>
      </c>
      <c r="E159" s="14">
        <f>SUMIFS('[1]Հատված 6'!$H$9:$H$569,'[1]Հատված 6'!$D$9:$D$569,'[1]Հատված 3'!C159)</f>
        <v>0</v>
      </c>
      <c r="F159" s="14">
        <f>+SUMIFS('[1]Հատված 6'!$I$9:$I$569,'[1]Հատված 6'!$D$9:$D$569,'[1]Հատված 3'!C159)</f>
        <v>8000</v>
      </c>
    </row>
    <row r="160" spans="1:6" s="38" customFormat="1" ht="27.75" customHeight="1" x14ac:dyDescent="0.25">
      <c r="A160" s="37" t="s">
        <v>255</v>
      </c>
      <c r="B160" s="21" t="s">
        <v>256</v>
      </c>
      <c r="C160" s="37" t="s">
        <v>17</v>
      </c>
      <c r="D160" s="14">
        <f t="shared" si="2"/>
        <v>-200000</v>
      </c>
      <c r="E160" s="14">
        <v>0</v>
      </c>
      <c r="F160" s="14">
        <f>F161+F165+F171+F173</f>
        <v>-200000</v>
      </c>
    </row>
    <row r="161" spans="1:6" ht="27.75" customHeight="1" x14ac:dyDescent="0.25">
      <c r="A161" s="4" t="s">
        <v>257</v>
      </c>
      <c r="B161" s="21" t="s">
        <v>258</v>
      </c>
      <c r="C161" s="3" t="s">
        <v>17</v>
      </c>
      <c r="D161" s="14">
        <f t="shared" si="2"/>
        <v>0</v>
      </c>
      <c r="E161" s="14">
        <v>0</v>
      </c>
      <c r="F161" s="14">
        <f>F162+F163+F164</f>
        <v>0</v>
      </c>
    </row>
    <row r="162" spans="1:6" ht="14.25" customHeight="1" x14ac:dyDescent="0.25">
      <c r="A162" s="4" t="s">
        <v>259</v>
      </c>
      <c r="B162" s="23" t="s">
        <v>260</v>
      </c>
      <c r="C162" s="39" t="s">
        <v>261</v>
      </c>
      <c r="D162" s="14">
        <f t="shared" si="2"/>
        <v>0</v>
      </c>
      <c r="E162" s="14">
        <f>SUMIFS('[1]Հատված 6'!$H$9:$H$569,'[1]Հատված 6'!$D$9:$D$569,'[1]Հատված 3'!C162)</f>
        <v>0</v>
      </c>
      <c r="F162" s="14">
        <f>+SUMIFS('[1]Հատված 6'!$I$9:$I$569,'[1]Հատված 6'!$D$9:$D$569,'[1]Հատված 3'!C162)</f>
        <v>0</v>
      </c>
    </row>
    <row r="163" spans="1:6" s="40" customFormat="1" ht="15" customHeight="1" x14ac:dyDescent="0.25">
      <c r="A163" s="4" t="s">
        <v>262</v>
      </c>
      <c r="B163" s="23" t="s">
        <v>263</v>
      </c>
      <c r="C163" s="39" t="s">
        <v>264</v>
      </c>
      <c r="D163" s="14">
        <f t="shared" si="2"/>
        <v>0</v>
      </c>
      <c r="E163" s="14">
        <f>SUMIFS('[1]Հատված 6'!$H$9:$H$569,'[1]Հատված 6'!$D$9:$D$569,'[1]Հատված 3'!C163)</f>
        <v>0</v>
      </c>
      <c r="F163" s="14">
        <f>+SUMIFS('[1]Հատված 6'!$I$9:$I$569,'[1]Հատված 6'!$D$9:$D$569,'[1]Հատված 3'!C163)</f>
        <v>0</v>
      </c>
    </row>
    <row r="164" spans="1:6" x14ac:dyDescent="0.25">
      <c r="A164" s="41" t="s">
        <v>265</v>
      </c>
      <c r="B164" s="23" t="s">
        <v>266</v>
      </c>
      <c r="C164" s="39" t="s">
        <v>267</v>
      </c>
      <c r="D164" s="14">
        <f t="shared" si="2"/>
        <v>0</v>
      </c>
      <c r="E164" s="14">
        <f>SUMIFS('[1]Հատված 6'!$H$9:$H$569,'[1]Հատված 6'!$D$9:$D$569,'[1]Հատված 3'!C164)</f>
        <v>0</v>
      </c>
      <c r="F164" s="14">
        <f>+SUMIFS('[1]Հատված 6'!$I$9:$I$569,'[1]Հատված 6'!$D$9:$D$569,'[1]Հատված 3'!C164)</f>
        <v>0</v>
      </c>
    </row>
    <row r="165" spans="1:6" ht="27" customHeight="1" x14ac:dyDescent="0.25">
      <c r="A165" s="41" t="s">
        <v>268</v>
      </c>
      <c r="B165" s="21" t="s">
        <v>269</v>
      </c>
      <c r="C165" s="3" t="s">
        <v>17</v>
      </c>
      <c r="D165" s="14">
        <f t="shared" si="2"/>
        <v>0</v>
      </c>
      <c r="E165" s="14">
        <v>0</v>
      </c>
      <c r="F165" s="14">
        <f>F166+F167</f>
        <v>0</v>
      </c>
    </row>
    <row r="166" spans="1:6" ht="25.5" x14ac:dyDescent="0.25">
      <c r="A166" s="41" t="s">
        <v>270</v>
      </c>
      <c r="B166" s="23" t="s">
        <v>271</v>
      </c>
      <c r="C166" s="42" t="s">
        <v>272</v>
      </c>
      <c r="D166" s="14">
        <f t="shared" si="2"/>
        <v>0</v>
      </c>
      <c r="E166" s="14">
        <f>SUMIFS('[1]Հատված 6'!$H$9:$H$569,'[1]Հատված 6'!$D$9:$D$569,'[1]Հատված 3'!C166)</f>
        <v>0</v>
      </c>
      <c r="F166" s="14">
        <f>+SUMIFS('[1]Հատված 6'!$I$9:$I$569,'[1]Հատված 6'!$D$9:$D$569,'[1]Հատված 3'!C166)</f>
        <v>0</v>
      </c>
    </row>
    <row r="167" spans="1:6" ht="24" customHeight="1" x14ac:dyDescent="0.25">
      <c r="A167" s="41" t="s">
        <v>273</v>
      </c>
      <c r="B167" s="23" t="s">
        <v>274</v>
      </c>
      <c r="C167" s="3" t="s">
        <v>17</v>
      </c>
      <c r="D167" s="14">
        <f t="shared" si="2"/>
        <v>0</v>
      </c>
      <c r="E167" s="14">
        <v>0</v>
      </c>
      <c r="F167" s="14">
        <f>F168+F169+F170</f>
        <v>0</v>
      </c>
    </row>
    <row r="168" spans="1:6" ht="14.25" customHeight="1" x14ac:dyDescent="0.25">
      <c r="A168" s="41" t="s">
        <v>275</v>
      </c>
      <c r="B168" s="43" t="s">
        <v>276</v>
      </c>
      <c r="C168" s="39" t="s">
        <v>277</v>
      </c>
      <c r="D168" s="14">
        <f t="shared" si="2"/>
        <v>0</v>
      </c>
      <c r="E168" s="14">
        <f>SUMIFS('[1]Հատված 6'!$H$9:$H$569,'[1]Հատված 6'!$D$9:$D$569,'[1]Հատված 3'!C168)</f>
        <v>0</v>
      </c>
      <c r="F168" s="14">
        <f>+SUMIFS('[1]Հատված 6'!$I$9:$I$569,'[1]Հատված 6'!$D$9:$D$569,'[1]Հատված 3'!C168)</f>
        <v>0</v>
      </c>
    </row>
    <row r="169" spans="1:6" x14ac:dyDescent="0.25">
      <c r="A169" s="44" t="s">
        <v>278</v>
      </c>
      <c r="B169" s="43" t="s">
        <v>279</v>
      </c>
      <c r="C169" s="42" t="s">
        <v>280</v>
      </c>
      <c r="D169" s="14">
        <f t="shared" si="2"/>
        <v>0</v>
      </c>
      <c r="E169" s="14">
        <f>SUMIFS('[1]Հատված 6'!$H$9:$H$569,'[1]Հատված 6'!$D$9:$D$569,'[1]Հատված 3'!C169)</f>
        <v>0</v>
      </c>
      <c r="F169" s="14">
        <f>+SUMIFS('[1]Հատված 6'!$I$9:$I$569,'[1]Հատված 6'!$D$9:$D$569,'[1]Հատված 3'!C169)</f>
        <v>0</v>
      </c>
    </row>
    <row r="170" spans="1:6" x14ac:dyDescent="0.25">
      <c r="A170" s="41" t="s">
        <v>281</v>
      </c>
      <c r="B170" s="29" t="s">
        <v>282</v>
      </c>
      <c r="C170" s="42" t="s">
        <v>283</v>
      </c>
      <c r="D170" s="14">
        <f t="shared" si="2"/>
        <v>0</v>
      </c>
      <c r="E170" s="14">
        <f>SUMIFS('[1]Հատված 6'!$H$9:$H$569,'[1]Հատված 6'!$D$9:$D$569,'[1]Հատված 3'!C170)</f>
        <v>0</v>
      </c>
      <c r="F170" s="14">
        <f>+SUMIFS('[1]Հատված 6'!$I$9:$I$569,'[1]Հատված 6'!$D$9:$D$569,'[1]Հատված 3'!C170)</f>
        <v>0</v>
      </c>
    </row>
    <row r="171" spans="1:6" ht="27" customHeight="1" x14ac:dyDescent="0.25">
      <c r="A171" s="41" t="s">
        <v>284</v>
      </c>
      <c r="B171" s="21" t="s">
        <v>285</v>
      </c>
      <c r="C171" s="3" t="s">
        <v>17</v>
      </c>
      <c r="D171" s="14">
        <f t="shared" si="2"/>
        <v>0</v>
      </c>
      <c r="E171" s="14">
        <v>0</v>
      </c>
      <c r="F171" s="14">
        <f>F172</f>
        <v>0</v>
      </c>
    </row>
    <row r="172" spans="1:6" x14ac:dyDescent="0.25">
      <c r="A172" s="44" t="s">
        <v>286</v>
      </c>
      <c r="B172" s="23" t="s">
        <v>287</v>
      </c>
      <c r="C172" s="45" t="s">
        <v>288</v>
      </c>
      <c r="D172" s="14">
        <f t="shared" si="2"/>
        <v>0</v>
      </c>
      <c r="E172" s="14">
        <f>SUMIFS('[1]Հատված 6'!$H$9:$H$569,'[1]Հատված 6'!$D$9:$D$569,'[1]Հատված 3'!C172)</f>
        <v>0</v>
      </c>
      <c r="F172" s="14">
        <f>+SUMIFS('[1]Հատված 6'!$I$9:$I$569,'[1]Հատված 6'!$D$9:$D$569,'[1]Հատված 3'!C172)</f>
        <v>0</v>
      </c>
    </row>
    <row r="173" spans="1:6" ht="26.25" customHeight="1" x14ac:dyDescent="0.25">
      <c r="A173" s="41" t="s">
        <v>289</v>
      </c>
      <c r="B173" s="21" t="s">
        <v>290</v>
      </c>
      <c r="C173" s="3" t="s">
        <v>17</v>
      </c>
      <c r="D173" s="14">
        <f t="shared" si="2"/>
        <v>-200000</v>
      </c>
      <c r="E173" s="14">
        <v>0</v>
      </c>
      <c r="F173" s="14">
        <f>F174+F175+F176+F177</f>
        <v>-200000</v>
      </c>
    </row>
    <row r="174" spans="1:6" x14ac:dyDescent="0.25">
      <c r="A174" s="41" t="s">
        <v>291</v>
      </c>
      <c r="B174" s="23" t="s">
        <v>292</v>
      </c>
      <c r="C174" s="39" t="s">
        <v>293</v>
      </c>
      <c r="D174" s="14">
        <f t="shared" si="2"/>
        <v>-200000</v>
      </c>
      <c r="E174" s="14">
        <f>SUMIFS('[1]Հատված 6'!$H$9:$H$569,'[1]Հատված 6'!$D$9:$D$569,'[1]Հատված 3'!C174)</f>
        <v>0</v>
      </c>
      <c r="F174" s="14">
        <f>+SUMIFS('[1]Հատված 6'!$I$9:$I$569,'[1]Հատված 6'!$D$9:$D$569,'[1]Հատված 3'!C174)</f>
        <v>-200000</v>
      </c>
    </row>
    <row r="175" spans="1:6" ht="13.5" customHeight="1" x14ac:dyDescent="0.25">
      <c r="A175" s="44" t="s">
        <v>294</v>
      </c>
      <c r="B175" s="23" t="s">
        <v>295</v>
      </c>
      <c r="C175" s="45" t="s">
        <v>296</v>
      </c>
      <c r="D175" s="14">
        <f t="shared" si="2"/>
        <v>0</v>
      </c>
      <c r="E175" s="14">
        <f>SUMIFS('[1]Հատված 6'!$H$9:$H$569,'[1]Հատված 6'!$D$9:$D$569,'[1]Հատված 3'!C175)</f>
        <v>0</v>
      </c>
      <c r="F175" s="14">
        <f>+SUMIFS('[1]Հատված 6'!$I$9:$I$569,'[1]Հատված 6'!$D$9:$D$569,'[1]Հատված 3'!C175)</f>
        <v>0</v>
      </c>
    </row>
    <row r="176" spans="1:6" ht="26.25" customHeight="1" x14ac:dyDescent="0.25">
      <c r="A176" s="41" t="s">
        <v>297</v>
      </c>
      <c r="B176" s="23" t="s">
        <v>298</v>
      </c>
      <c r="C176" s="42" t="s">
        <v>299</v>
      </c>
      <c r="D176" s="14">
        <f t="shared" si="2"/>
        <v>0</v>
      </c>
      <c r="E176" s="14">
        <f>SUMIFS('[1]Հատված 6'!$H$9:$H$569,'[1]Հատված 6'!$D$9:$D$569,'[1]Հատված 3'!C176)</f>
        <v>0</v>
      </c>
      <c r="F176" s="14">
        <f>+SUMIFS('[1]Հատված 6'!$I$9:$I$569,'[1]Հատված 6'!$D$9:$D$569,'[1]Հատված 3'!C176)</f>
        <v>0</v>
      </c>
    </row>
    <row r="177" spans="1:6" ht="25.5" x14ac:dyDescent="0.25">
      <c r="A177" s="41" t="s">
        <v>300</v>
      </c>
      <c r="B177" s="23" t="s">
        <v>301</v>
      </c>
      <c r="C177" s="42" t="s">
        <v>302</v>
      </c>
      <c r="D177" s="14">
        <f t="shared" si="2"/>
        <v>0</v>
      </c>
      <c r="E177" s="14">
        <f>SUMIFS('[1]Հատված 6'!$H$9:$H$569,'[1]Հատված 6'!$D$9:$D$569,'[1]Հատված 3'!C177)</f>
        <v>0</v>
      </c>
      <c r="F177" s="14">
        <f>+SUMIFS('[1]Հատված 6'!$I$9:$I$569,'[1]Հատված 6'!$D$9:$D$569,'[1]Հատված 3'!C177)</f>
        <v>0</v>
      </c>
    </row>
    <row r="178" spans="1:6" s="49" customFormat="1" ht="14.25" x14ac:dyDescent="0.25">
      <c r="A178" s="46"/>
      <c r="B178" s="47"/>
      <c r="C178" s="48"/>
      <c r="E178" s="50"/>
    </row>
    <row r="179" spans="1:6" s="49" customFormat="1" x14ac:dyDescent="0.25">
      <c r="C179" s="51"/>
    </row>
    <row r="180" spans="1:6" s="49" customFormat="1" x14ac:dyDescent="0.25">
      <c r="C180" s="51"/>
    </row>
    <row r="181" spans="1:6" s="49" customFormat="1" x14ac:dyDescent="0.25">
      <c r="C181" s="51"/>
    </row>
    <row r="182" spans="1:6" s="49" customFormat="1" x14ac:dyDescent="0.25">
      <c r="C182" s="51"/>
    </row>
    <row r="183" spans="1:6" s="49" customFormat="1" x14ac:dyDescent="0.25">
      <c r="C183" s="51"/>
    </row>
    <row r="184" spans="1:6" s="49" customFormat="1" x14ac:dyDescent="0.25">
      <c r="C184" s="51"/>
    </row>
    <row r="185" spans="1:6" s="49" customFormat="1" x14ac:dyDescent="0.25">
      <c r="C185" s="51"/>
    </row>
    <row r="186" spans="1:6" s="49" customFormat="1" x14ac:dyDescent="0.25">
      <c r="C186" s="51"/>
    </row>
    <row r="187" spans="1:6" s="49" customFormat="1" x14ac:dyDescent="0.25">
      <c r="C187" s="51"/>
    </row>
    <row r="188" spans="1:6" s="49" customFormat="1" x14ac:dyDescent="0.25">
      <c r="C188" s="51"/>
    </row>
    <row r="189" spans="1:6" s="49" customFormat="1" x14ac:dyDescent="0.25">
      <c r="C189" s="51"/>
    </row>
    <row r="190" spans="1:6" s="49" customFormat="1" x14ac:dyDescent="0.25">
      <c r="C190" s="51"/>
    </row>
    <row r="191" spans="1:6" s="49" customFormat="1" x14ac:dyDescent="0.25">
      <c r="C191" s="51"/>
    </row>
    <row r="192" spans="1:6" s="49" customFormat="1" x14ac:dyDescent="0.25">
      <c r="C192" s="51"/>
    </row>
    <row r="193" spans="3:3" s="49" customFormat="1" x14ac:dyDescent="0.25">
      <c r="C193" s="51"/>
    </row>
    <row r="194" spans="3:3" s="49" customFormat="1" x14ac:dyDescent="0.25">
      <c r="C194" s="51"/>
    </row>
    <row r="195" spans="3:3" s="49" customFormat="1" x14ac:dyDescent="0.25">
      <c r="C195" s="51"/>
    </row>
    <row r="196" spans="3:3" s="49" customFormat="1" x14ac:dyDescent="0.25">
      <c r="C196" s="51"/>
    </row>
    <row r="197" spans="3:3" s="49" customFormat="1" x14ac:dyDescent="0.25">
      <c r="C197" s="51"/>
    </row>
    <row r="198" spans="3:3" s="49" customFormat="1" x14ac:dyDescent="0.25">
      <c r="C198" s="51"/>
    </row>
    <row r="199" spans="3:3" s="49" customFormat="1" x14ac:dyDescent="0.25">
      <c r="C199" s="51"/>
    </row>
    <row r="200" spans="3:3" s="49" customFormat="1" x14ac:dyDescent="0.25">
      <c r="C200" s="51"/>
    </row>
    <row r="201" spans="3:3" s="49" customFormat="1" x14ac:dyDescent="0.25">
      <c r="C201" s="51"/>
    </row>
    <row r="202" spans="3:3" s="49" customFormat="1" x14ac:dyDescent="0.25">
      <c r="C202" s="51"/>
    </row>
    <row r="203" spans="3:3" s="49" customFormat="1" x14ac:dyDescent="0.25">
      <c r="C203" s="51"/>
    </row>
    <row r="204" spans="3:3" s="49" customFormat="1" x14ac:dyDescent="0.25">
      <c r="C204" s="51"/>
    </row>
    <row r="205" spans="3:3" s="49" customFormat="1" x14ac:dyDescent="0.25">
      <c r="C205" s="51"/>
    </row>
    <row r="206" spans="3:3" s="49" customFormat="1" x14ac:dyDescent="0.25">
      <c r="C206" s="51"/>
    </row>
    <row r="207" spans="3:3" s="49" customFormat="1" x14ac:dyDescent="0.25">
      <c r="C207" s="51"/>
    </row>
    <row r="208" spans="3:3" s="49" customFormat="1" x14ac:dyDescent="0.25">
      <c r="C208" s="51"/>
    </row>
    <row r="209" spans="3:3" s="49" customFormat="1" x14ac:dyDescent="0.25">
      <c r="C209" s="51"/>
    </row>
    <row r="210" spans="3:3" s="49" customFormat="1" x14ac:dyDescent="0.25">
      <c r="C210" s="51"/>
    </row>
    <row r="211" spans="3:3" s="49" customFormat="1" x14ac:dyDescent="0.25">
      <c r="C211" s="51"/>
    </row>
    <row r="212" spans="3:3" s="49" customFormat="1" x14ac:dyDescent="0.25">
      <c r="C212" s="51"/>
    </row>
    <row r="213" spans="3:3" s="49" customFormat="1" x14ac:dyDescent="0.25">
      <c r="C213" s="51"/>
    </row>
    <row r="214" spans="3:3" s="49" customFormat="1" x14ac:dyDescent="0.25">
      <c r="C214" s="51"/>
    </row>
    <row r="215" spans="3:3" s="49" customFormat="1" x14ac:dyDescent="0.25">
      <c r="C215" s="51"/>
    </row>
    <row r="216" spans="3:3" s="49" customFormat="1" x14ac:dyDescent="0.25">
      <c r="C216" s="51"/>
    </row>
    <row r="217" spans="3:3" s="49" customFormat="1" x14ac:dyDescent="0.25">
      <c r="C217" s="51"/>
    </row>
    <row r="218" spans="3:3" s="49" customFormat="1" x14ac:dyDescent="0.25">
      <c r="C218" s="51"/>
    </row>
    <row r="219" spans="3:3" s="49" customFormat="1" x14ac:dyDescent="0.25">
      <c r="C219" s="51"/>
    </row>
    <row r="220" spans="3:3" s="49" customFormat="1" x14ac:dyDescent="0.25">
      <c r="C220" s="51"/>
    </row>
    <row r="221" spans="3:3" s="49" customFormat="1" x14ac:dyDescent="0.25">
      <c r="C221" s="51"/>
    </row>
    <row r="222" spans="3:3" s="49" customFormat="1" x14ac:dyDescent="0.25">
      <c r="C222" s="51"/>
    </row>
    <row r="223" spans="3:3" s="49" customFormat="1" x14ac:dyDescent="0.25">
      <c r="C223" s="51"/>
    </row>
    <row r="224" spans="3:3" s="49" customFormat="1" x14ac:dyDescent="0.25">
      <c r="C224" s="51"/>
    </row>
    <row r="225" spans="3:3" s="49" customFormat="1" x14ac:dyDescent="0.25">
      <c r="C225" s="51"/>
    </row>
    <row r="226" spans="3:3" s="49" customFormat="1" x14ac:dyDescent="0.25">
      <c r="C226" s="51"/>
    </row>
    <row r="227" spans="3:3" s="49" customFormat="1" x14ac:dyDescent="0.25">
      <c r="C227" s="51"/>
    </row>
    <row r="228" spans="3:3" s="49" customFormat="1" x14ac:dyDescent="0.25">
      <c r="C228" s="51"/>
    </row>
    <row r="229" spans="3:3" s="49" customFormat="1" x14ac:dyDescent="0.25">
      <c r="C229" s="51"/>
    </row>
    <row r="230" spans="3:3" s="49" customFormat="1" x14ac:dyDescent="0.25">
      <c r="C230" s="51"/>
    </row>
    <row r="231" spans="3:3" s="49" customFormat="1" x14ac:dyDescent="0.25">
      <c r="C231" s="51"/>
    </row>
    <row r="232" spans="3:3" s="49" customFormat="1" x14ac:dyDescent="0.25">
      <c r="C232" s="51"/>
    </row>
    <row r="233" spans="3:3" s="49" customFormat="1" x14ac:dyDescent="0.25">
      <c r="C233" s="51"/>
    </row>
    <row r="234" spans="3:3" s="49" customFormat="1" x14ac:dyDescent="0.25">
      <c r="C234" s="51"/>
    </row>
    <row r="235" spans="3:3" s="49" customFormat="1" x14ac:dyDescent="0.25">
      <c r="C235" s="51"/>
    </row>
    <row r="236" spans="3:3" s="49" customFormat="1" x14ac:dyDescent="0.25">
      <c r="C236" s="51"/>
    </row>
    <row r="237" spans="3:3" s="49" customFormat="1" x14ac:dyDescent="0.25">
      <c r="C237" s="51"/>
    </row>
    <row r="238" spans="3:3" s="49" customFormat="1" x14ac:dyDescent="0.25">
      <c r="C238" s="51"/>
    </row>
    <row r="239" spans="3:3" s="49" customFormat="1" x14ac:dyDescent="0.25">
      <c r="C239" s="51"/>
    </row>
    <row r="240" spans="3:3" s="49" customFormat="1" x14ac:dyDescent="0.25">
      <c r="C240" s="51"/>
    </row>
    <row r="241" spans="3:3" s="49" customFormat="1" x14ac:dyDescent="0.25">
      <c r="C241" s="51"/>
    </row>
    <row r="242" spans="3:3" s="49" customFormat="1" x14ac:dyDescent="0.25">
      <c r="C242" s="51"/>
    </row>
    <row r="243" spans="3:3" s="49" customFormat="1" x14ac:dyDescent="0.25">
      <c r="C243" s="51"/>
    </row>
    <row r="244" spans="3:3" s="49" customFormat="1" x14ac:dyDescent="0.25">
      <c r="C244" s="51"/>
    </row>
    <row r="245" spans="3:3" s="49" customFormat="1" x14ac:dyDescent="0.25">
      <c r="C245" s="51"/>
    </row>
    <row r="246" spans="3:3" s="49" customFormat="1" x14ac:dyDescent="0.25">
      <c r="C246" s="51"/>
    </row>
    <row r="247" spans="3:3" s="49" customFormat="1" x14ac:dyDescent="0.25">
      <c r="C247" s="51"/>
    </row>
    <row r="248" spans="3:3" s="49" customFormat="1" x14ac:dyDescent="0.25">
      <c r="C248" s="51"/>
    </row>
    <row r="249" spans="3:3" s="49" customFormat="1" x14ac:dyDescent="0.25">
      <c r="C249" s="51"/>
    </row>
    <row r="250" spans="3:3" s="49" customFormat="1" x14ac:dyDescent="0.25">
      <c r="C250" s="51"/>
    </row>
    <row r="251" spans="3:3" s="49" customFormat="1" x14ac:dyDescent="0.25">
      <c r="C251" s="51"/>
    </row>
    <row r="252" spans="3:3" s="49" customFormat="1" x14ac:dyDescent="0.25">
      <c r="C252" s="51"/>
    </row>
    <row r="253" spans="3:3" s="49" customFormat="1" x14ac:dyDescent="0.25">
      <c r="C253" s="51"/>
    </row>
    <row r="254" spans="3:3" s="49" customFormat="1" x14ac:dyDescent="0.25">
      <c r="C254" s="51"/>
    </row>
    <row r="255" spans="3:3" s="49" customFormat="1" x14ac:dyDescent="0.25">
      <c r="C255" s="51"/>
    </row>
    <row r="256" spans="3:3" s="49" customFormat="1" x14ac:dyDescent="0.25">
      <c r="C256" s="51"/>
    </row>
    <row r="257" spans="3:3" s="49" customFormat="1" x14ac:dyDescent="0.25">
      <c r="C257" s="51"/>
    </row>
    <row r="258" spans="3:3" s="49" customFormat="1" x14ac:dyDescent="0.25">
      <c r="C258" s="51"/>
    </row>
    <row r="259" spans="3:3" s="49" customFormat="1" x14ac:dyDescent="0.25">
      <c r="C259" s="51"/>
    </row>
    <row r="260" spans="3:3" s="49" customFormat="1" x14ac:dyDescent="0.25">
      <c r="C260" s="51"/>
    </row>
    <row r="261" spans="3:3" s="49" customFormat="1" x14ac:dyDescent="0.25">
      <c r="C261" s="51"/>
    </row>
    <row r="262" spans="3:3" s="49" customFormat="1" x14ac:dyDescent="0.25">
      <c r="C262" s="51"/>
    </row>
    <row r="263" spans="3:3" s="49" customFormat="1" x14ac:dyDescent="0.25">
      <c r="C263" s="51"/>
    </row>
    <row r="264" spans="3:3" s="49" customFormat="1" x14ac:dyDescent="0.25">
      <c r="C264" s="51"/>
    </row>
    <row r="265" spans="3:3" s="49" customFormat="1" x14ac:dyDescent="0.25">
      <c r="C265" s="51"/>
    </row>
    <row r="266" spans="3:3" s="49" customFormat="1" x14ac:dyDescent="0.25">
      <c r="C266" s="51"/>
    </row>
    <row r="267" spans="3:3" s="49" customFormat="1" x14ac:dyDescent="0.25">
      <c r="C267" s="51"/>
    </row>
    <row r="268" spans="3:3" s="49" customFormat="1" x14ac:dyDescent="0.25">
      <c r="C268" s="51"/>
    </row>
    <row r="269" spans="3:3" s="49" customFormat="1" x14ac:dyDescent="0.25">
      <c r="C269" s="51"/>
    </row>
    <row r="270" spans="3:3" s="49" customFormat="1" x14ac:dyDescent="0.25">
      <c r="C270" s="51"/>
    </row>
    <row r="271" spans="3:3" s="49" customFormat="1" x14ac:dyDescent="0.25">
      <c r="C271" s="51"/>
    </row>
    <row r="272" spans="3:3" s="49" customFormat="1" x14ac:dyDescent="0.25">
      <c r="C272" s="51"/>
    </row>
    <row r="273" spans="3:3" s="49" customFormat="1" x14ac:dyDescent="0.25">
      <c r="C273" s="51"/>
    </row>
    <row r="274" spans="3:3" s="49" customFormat="1" x14ac:dyDescent="0.25">
      <c r="C274" s="51"/>
    </row>
    <row r="275" spans="3:3" s="49" customFormat="1" x14ac:dyDescent="0.25">
      <c r="C275" s="51"/>
    </row>
    <row r="276" spans="3:3" s="49" customFormat="1" x14ac:dyDescent="0.25">
      <c r="C276" s="51"/>
    </row>
    <row r="277" spans="3:3" s="49" customFormat="1" x14ac:dyDescent="0.25">
      <c r="C277" s="51"/>
    </row>
    <row r="278" spans="3:3" s="49" customFormat="1" x14ac:dyDescent="0.25">
      <c r="C278" s="51"/>
    </row>
    <row r="279" spans="3:3" s="49" customFormat="1" x14ac:dyDescent="0.25">
      <c r="C279" s="51"/>
    </row>
    <row r="280" spans="3:3" s="49" customFormat="1" x14ac:dyDescent="0.25">
      <c r="C280" s="51"/>
    </row>
    <row r="281" spans="3:3" s="49" customFormat="1" x14ac:dyDescent="0.25">
      <c r="C281" s="51"/>
    </row>
    <row r="282" spans="3:3" s="49" customFormat="1" x14ac:dyDescent="0.25">
      <c r="C282" s="51"/>
    </row>
    <row r="283" spans="3:3" s="49" customFormat="1" x14ac:dyDescent="0.25">
      <c r="C283" s="51"/>
    </row>
    <row r="284" spans="3:3" s="49" customFormat="1" x14ac:dyDescent="0.25">
      <c r="C284" s="51"/>
    </row>
    <row r="285" spans="3:3" s="49" customFormat="1" x14ac:dyDescent="0.25">
      <c r="C285" s="51"/>
    </row>
    <row r="286" spans="3:3" s="49" customFormat="1" x14ac:dyDescent="0.25">
      <c r="C286" s="51"/>
    </row>
    <row r="287" spans="3:3" s="49" customFormat="1" x14ac:dyDescent="0.25">
      <c r="C287" s="51"/>
    </row>
    <row r="288" spans="3:3" s="49" customFormat="1" x14ac:dyDescent="0.25">
      <c r="C288" s="51"/>
    </row>
    <row r="289" spans="3:3" s="49" customFormat="1" x14ac:dyDescent="0.25">
      <c r="C289" s="51"/>
    </row>
    <row r="290" spans="3:3" s="49" customFormat="1" x14ac:dyDescent="0.25">
      <c r="C290" s="51"/>
    </row>
    <row r="291" spans="3:3" s="49" customFormat="1" x14ac:dyDescent="0.25">
      <c r="C291" s="51"/>
    </row>
    <row r="292" spans="3:3" s="49" customFormat="1" x14ac:dyDescent="0.25">
      <c r="C292" s="51"/>
    </row>
    <row r="293" spans="3:3" s="49" customFormat="1" x14ac:dyDescent="0.25">
      <c r="C293" s="51"/>
    </row>
    <row r="294" spans="3:3" s="49" customFormat="1" x14ac:dyDescent="0.25">
      <c r="C294" s="51"/>
    </row>
    <row r="295" spans="3:3" s="49" customFormat="1" x14ac:dyDescent="0.25">
      <c r="C295" s="51"/>
    </row>
    <row r="296" spans="3:3" s="49" customFormat="1" x14ac:dyDescent="0.25">
      <c r="C296" s="51"/>
    </row>
    <row r="297" spans="3:3" s="49" customFormat="1" x14ac:dyDescent="0.25">
      <c r="C297" s="51"/>
    </row>
    <row r="298" spans="3:3" s="49" customFormat="1" x14ac:dyDescent="0.25">
      <c r="C298" s="51"/>
    </row>
    <row r="299" spans="3:3" s="49" customFormat="1" x14ac:dyDescent="0.25">
      <c r="C299" s="51"/>
    </row>
    <row r="300" spans="3:3" s="49" customFormat="1" x14ac:dyDescent="0.25">
      <c r="C300" s="51"/>
    </row>
    <row r="301" spans="3:3" s="49" customFormat="1" x14ac:dyDescent="0.25">
      <c r="C301" s="51"/>
    </row>
    <row r="302" spans="3:3" s="49" customFormat="1" x14ac:dyDescent="0.25">
      <c r="C302" s="51"/>
    </row>
    <row r="303" spans="3:3" s="49" customFormat="1" x14ac:dyDescent="0.25">
      <c r="C303" s="51"/>
    </row>
    <row r="304" spans="3:3" s="49" customFormat="1" x14ac:dyDescent="0.25">
      <c r="C304" s="51"/>
    </row>
    <row r="305" spans="3:3" s="49" customFormat="1" x14ac:dyDescent="0.25">
      <c r="C305" s="51"/>
    </row>
    <row r="306" spans="3:3" s="49" customFormat="1" x14ac:dyDescent="0.25">
      <c r="C306" s="51"/>
    </row>
    <row r="307" spans="3:3" s="49" customFormat="1" x14ac:dyDescent="0.25">
      <c r="C307" s="51"/>
    </row>
    <row r="308" spans="3:3" s="49" customFormat="1" x14ac:dyDescent="0.25">
      <c r="C308" s="51"/>
    </row>
    <row r="309" spans="3:3" s="49" customFormat="1" x14ac:dyDescent="0.25">
      <c r="C309" s="51"/>
    </row>
    <row r="310" spans="3:3" s="49" customFormat="1" x14ac:dyDescent="0.25">
      <c r="C310" s="51"/>
    </row>
    <row r="311" spans="3:3" s="49" customFormat="1" x14ac:dyDescent="0.25">
      <c r="C311" s="51"/>
    </row>
    <row r="312" spans="3:3" s="49" customFormat="1" x14ac:dyDescent="0.25">
      <c r="C312" s="51"/>
    </row>
    <row r="313" spans="3:3" s="49" customFormat="1" x14ac:dyDescent="0.25">
      <c r="C313" s="51"/>
    </row>
    <row r="314" spans="3:3" s="49" customFormat="1" x14ac:dyDescent="0.25">
      <c r="C314" s="51"/>
    </row>
    <row r="315" spans="3:3" s="49" customFormat="1" x14ac:dyDescent="0.25">
      <c r="C315" s="51"/>
    </row>
    <row r="316" spans="3:3" s="49" customFormat="1" x14ac:dyDescent="0.25">
      <c r="C316" s="51"/>
    </row>
    <row r="317" spans="3:3" s="49" customFormat="1" x14ac:dyDescent="0.25">
      <c r="C317" s="51"/>
    </row>
    <row r="318" spans="3:3" s="49" customFormat="1" x14ac:dyDescent="0.25">
      <c r="C318" s="51"/>
    </row>
    <row r="319" spans="3:3" s="49" customFormat="1" x14ac:dyDescent="0.25">
      <c r="C319" s="51"/>
    </row>
    <row r="320" spans="3:3" s="49" customFormat="1" x14ac:dyDescent="0.25">
      <c r="C320" s="51"/>
    </row>
    <row r="321" spans="3:3" s="49" customFormat="1" x14ac:dyDescent="0.25">
      <c r="C321" s="51"/>
    </row>
    <row r="322" spans="3:3" s="49" customFormat="1" x14ac:dyDescent="0.25">
      <c r="C322" s="51"/>
    </row>
    <row r="323" spans="3:3" s="49" customFormat="1" x14ac:dyDescent="0.25">
      <c r="C323" s="51"/>
    </row>
    <row r="324" spans="3:3" s="49" customFormat="1" x14ac:dyDescent="0.25">
      <c r="C324" s="51"/>
    </row>
    <row r="325" spans="3:3" s="49" customFormat="1" x14ac:dyDescent="0.25">
      <c r="C325" s="51"/>
    </row>
    <row r="326" spans="3:3" s="49" customFormat="1" x14ac:dyDescent="0.25">
      <c r="C326" s="51"/>
    </row>
    <row r="327" spans="3:3" s="49" customFormat="1" x14ac:dyDescent="0.25">
      <c r="C327" s="51"/>
    </row>
    <row r="328" spans="3:3" s="49" customFormat="1" x14ac:dyDescent="0.25">
      <c r="C328" s="51"/>
    </row>
    <row r="329" spans="3:3" s="49" customFormat="1" x14ac:dyDescent="0.25">
      <c r="C329" s="51"/>
    </row>
    <row r="330" spans="3:3" s="49" customFormat="1" x14ac:dyDescent="0.25">
      <c r="C330" s="51"/>
    </row>
    <row r="331" spans="3:3" s="49" customFormat="1" x14ac:dyDescent="0.25">
      <c r="C331" s="51"/>
    </row>
    <row r="332" spans="3:3" s="49" customFormat="1" x14ac:dyDescent="0.25">
      <c r="C332" s="51"/>
    </row>
    <row r="333" spans="3:3" s="49" customFormat="1" x14ac:dyDescent="0.25">
      <c r="C333" s="51"/>
    </row>
    <row r="334" spans="3:3" s="49" customFormat="1" x14ac:dyDescent="0.25">
      <c r="C334" s="51"/>
    </row>
    <row r="335" spans="3:3" s="49" customFormat="1" x14ac:dyDescent="0.25">
      <c r="C335" s="51"/>
    </row>
    <row r="336" spans="3:3" s="49" customFormat="1" x14ac:dyDescent="0.25">
      <c r="C336" s="51"/>
    </row>
    <row r="337" spans="3:3" s="49" customFormat="1" x14ac:dyDescent="0.25">
      <c r="C337" s="51"/>
    </row>
    <row r="338" spans="3:3" s="49" customFormat="1" x14ac:dyDescent="0.25">
      <c r="C338" s="51"/>
    </row>
    <row r="339" spans="3:3" s="49" customFormat="1" x14ac:dyDescent="0.25">
      <c r="C339" s="51"/>
    </row>
    <row r="340" spans="3:3" s="49" customFormat="1" x14ac:dyDescent="0.25">
      <c r="C340" s="51"/>
    </row>
    <row r="341" spans="3:3" s="49" customFormat="1" x14ac:dyDescent="0.25">
      <c r="C341" s="51"/>
    </row>
    <row r="342" spans="3:3" s="49" customFormat="1" x14ac:dyDescent="0.25">
      <c r="C342" s="51"/>
    </row>
    <row r="343" spans="3:3" s="49" customFormat="1" x14ac:dyDescent="0.25">
      <c r="C343" s="51"/>
    </row>
    <row r="344" spans="3:3" s="49" customFormat="1" x14ac:dyDescent="0.25">
      <c r="C344" s="51"/>
    </row>
    <row r="345" spans="3:3" s="49" customFormat="1" x14ac:dyDescent="0.25">
      <c r="C345" s="51"/>
    </row>
    <row r="346" spans="3:3" s="49" customFormat="1" x14ac:dyDescent="0.25">
      <c r="C346" s="51"/>
    </row>
    <row r="347" spans="3:3" s="49" customFormat="1" x14ac:dyDescent="0.25">
      <c r="C347" s="51"/>
    </row>
    <row r="348" spans="3:3" s="49" customFormat="1" x14ac:dyDescent="0.25">
      <c r="C348" s="51"/>
    </row>
    <row r="349" spans="3:3" s="49" customFormat="1" x14ac:dyDescent="0.25">
      <c r="C349" s="51"/>
    </row>
    <row r="350" spans="3:3" s="49" customFormat="1" x14ac:dyDescent="0.25">
      <c r="C350" s="51"/>
    </row>
    <row r="351" spans="3:3" s="49" customFormat="1" x14ac:dyDescent="0.25">
      <c r="C351" s="51"/>
    </row>
    <row r="352" spans="3:3" s="49" customFormat="1" x14ac:dyDescent="0.25">
      <c r="C352" s="51"/>
    </row>
    <row r="353" spans="3:3" s="49" customFormat="1" x14ac:dyDescent="0.25">
      <c r="C353" s="51"/>
    </row>
    <row r="354" spans="3:3" s="49" customFormat="1" x14ac:dyDescent="0.25">
      <c r="C354" s="51"/>
    </row>
    <row r="355" spans="3:3" s="49" customFormat="1" x14ac:dyDescent="0.25">
      <c r="C355" s="51"/>
    </row>
    <row r="356" spans="3:3" s="49" customFormat="1" x14ac:dyDescent="0.25">
      <c r="C356" s="51"/>
    </row>
    <row r="357" spans="3:3" s="49" customFormat="1" x14ac:dyDescent="0.25">
      <c r="C357" s="51"/>
    </row>
    <row r="358" spans="3:3" s="49" customFormat="1" x14ac:dyDescent="0.25">
      <c r="C358" s="51"/>
    </row>
    <row r="359" spans="3:3" s="49" customFormat="1" x14ac:dyDescent="0.25">
      <c r="C359" s="51"/>
    </row>
    <row r="360" spans="3:3" s="49" customFormat="1" x14ac:dyDescent="0.25">
      <c r="C360" s="51"/>
    </row>
    <row r="361" spans="3:3" s="49" customFormat="1" x14ac:dyDescent="0.25">
      <c r="C361" s="51"/>
    </row>
    <row r="362" spans="3:3" s="49" customFormat="1" x14ac:dyDescent="0.25">
      <c r="C362" s="51"/>
    </row>
    <row r="363" spans="3:3" s="49" customFormat="1" x14ac:dyDescent="0.25">
      <c r="C363" s="51"/>
    </row>
    <row r="364" spans="3:3" s="49" customFormat="1" x14ac:dyDescent="0.25">
      <c r="C364" s="51"/>
    </row>
    <row r="365" spans="3:3" s="49" customFormat="1" x14ac:dyDescent="0.25">
      <c r="C365" s="51"/>
    </row>
    <row r="366" spans="3:3" s="49" customFormat="1" x14ac:dyDescent="0.25">
      <c r="C366" s="51"/>
    </row>
    <row r="367" spans="3:3" s="49" customFormat="1" x14ac:dyDescent="0.25">
      <c r="C367" s="51"/>
    </row>
    <row r="368" spans="3:3" s="49" customFormat="1" x14ac:dyDescent="0.25">
      <c r="C368" s="51"/>
    </row>
    <row r="369" spans="3:3" s="49" customFormat="1" x14ac:dyDescent="0.25">
      <c r="C369" s="51"/>
    </row>
    <row r="370" spans="3:3" s="49" customFormat="1" x14ac:dyDescent="0.25">
      <c r="C370" s="51"/>
    </row>
    <row r="371" spans="3:3" s="49" customFormat="1" x14ac:dyDescent="0.25">
      <c r="C371" s="51"/>
    </row>
    <row r="372" spans="3:3" s="49" customFormat="1" x14ac:dyDescent="0.25">
      <c r="C372" s="51"/>
    </row>
    <row r="373" spans="3:3" s="49" customFormat="1" x14ac:dyDescent="0.25">
      <c r="C373" s="51"/>
    </row>
    <row r="374" spans="3:3" s="49" customFormat="1" x14ac:dyDescent="0.25">
      <c r="C374" s="51"/>
    </row>
    <row r="375" spans="3:3" s="49" customFormat="1" x14ac:dyDescent="0.25">
      <c r="C375" s="51"/>
    </row>
    <row r="376" spans="3:3" s="49" customFormat="1" x14ac:dyDescent="0.25">
      <c r="C376" s="51"/>
    </row>
    <row r="377" spans="3:3" s="49" customFormat="1" x14ac:dyDescent="0.25">
      <c r="C377" s="51"/>
    </row>
    <row r="378" spans="3:3" s="49" customFormat="1" x14ac:dyDescent="0.25">
      <c r="C378" s="51"/>
    </row>
    <row r="379" spans="3:3" s="49" customFormat="1" x14ac:dyDescent="0.25">
      <c r="C379" s="51"/>
    </row>
    <row r="380" spans="3:3" s="49" customFormat="1" x14ac:dyDescent="0.25">
      <c r="C380" s="51"/>
    </row>
    <row r="381" spans="3:3" s="49" customFormat="1" x14ac:dyDescent="0.25">
      <c r="C381" s="51"/>
    </row>
    <row r="382" spans="3:3" s="49" customFormat="1" x14ac:dyDescent="0.25">
      <c r="C382" s="51"/>
    </row>
    <row r="383" spans="3:3" s="49" customFormat="1" x14ac:dyDescent="0.25">
      <c r="C383" s="51"/>
    </row>
    <row r="384" spans="3:3" s="49" customFormat="1" x14ac:dyDescent="0.25">
      <c r="C384" s="51"/>
    </row>
    <row r="385" spans="3:3" s="49" customFormat="1" x14ac:dyDescent="0.25">
      <c r="C385" s="51"/>
    </row>
    <row r="386" spans="3:3" s="49" customFormat="1" x14ac:dyDescent="0.25">
      <c r="C386" s="51"/>
    </row>
    <row r="387" spans="3:3" s="49" customFormat="1" x14ac:dyDescent="0.25">
      <c r="C387" s="51"/>
    </row>
    <row r="388" spans="3:3" s="49" customFormat="1" x14ac:dyDescent="0.25">
      <c r="C388" s="51"/>
    </row>
    <row r="389" spans="3:3" s="49" customFormat="1" x14ac:dyDescent="0.25">
      <c r="C389" s="51"/>
    </row>
    <row r="390" spans="3:3" s="49" customFormat="1" x14ac:dyDescent="0.25">
      <c r="C390" s="51"/>
    </row>
    <row r="391" spans="3:3" s="49" customFormat="1" x14ac:dyDescent="0.25">
      <c r="C391" s="51"/>
    </row>
    <row r="392" spans="3:3" s="49" customFormat="1" x14ac:dyDescent="0.25">
      <c r="C392" s="51"/>
    </row>
    <row r="393" spans="3:3" s="49" customFormat="1" x14ac:dyDescent="0.25">
      <c r="C393" s="51"/>
    </row>
    <row r="394" spans="3:3" s="49" customFormat="1" x14ac:dyDescent="0.25">
      <c r="C394" s="51"/>
    </row>
    <row r="395" spans="3:3" s="49" customFormat="1" x14ac:dyDescent="0.25">
      <c r="C395" s="51"/>
    </row>
    <row r="396" spans="3:3" s="49" customFormat="1" x14ac:dyDescent="0.25">
      <c r="C396" s="51"/>
    </row>
    <row r="397" spans="3:3" s="49" customFormat="1" x14ac:dyDescent="0.25">
      <c r="C397" s="51"/>
    </row>
    <row r="398" spans="3:3" s="49" customFormat="1" x14ac:dyDescent="0.25">
      <c r="C398" s="51"/>
    </row>
    <row r="399" spans="3:3" s="49" customFormat="1" x14ac:dyDescent="0.25">
      <c r="C399" s="51"/>
    </row>
    <row r="400" spans="3:3" s="49" customFormat="1" x14ac:dyDescent="0.25">
      <c r="C400" s="51"/>
    </row>
    <row r="401" spans="3:3" s="49" customFormat="1" x14ac:dyDescent="0.25">
      <c r="C401" s="51"/>
    </row>
    <row r="402" spans="3:3" s="49" customFormat="1" x14ac:dyDescent="0.25">
      <c r="C402" s="51"/>
    </row>
    <row r="403" spans="3:3" s="49" customFormat="1" x14ac:dyDescent="0.25">
      <c r="C403" s="51"/>
    </row>
    <row r="404" spans="3:3" s="49" customFormat="1" x14ac:dyDescent="0.25">
      <c r="C404" s="51"/>
    </row>
    <row r="405" spans="3:3" s="49" customFormat="1" x14ac:dyDescent="0.25">
      <c r="C405" s="51"/>
    </row>
    <row r="406" spans="3:3" s="49" customFormat="1" x14ac:dyDescent="0.25">
      <c r="C406" s="51"/>
    </row>
    <row r="407" spans="3:3" s="49" customFormat="1" x14ac:dyDescent="0.25">
      <c r="C407" s="51"/>
    </row>
    <row r="408" spans="3:3" s="49" customFormat="1" x14ac:dyDescent="0.25">
      <c r="C408" s="51"/>
    </row>
    <row r="409" spans="3:3" s="49" customFormat="1" x14ac:dyDescent="0.25">
      <c r="C409" s="51"/>
    </row>
    <row r="410" spans="3:3" s="49" customFormat="1" x14ac:dyDescent="0.25">
      <c r="C410" s="51"/>
    </row>
    <row r="411" spans="3:3" s="49" customFormat="1" x14ac:dyDescent="0.25">
      <c r="C411" s="51"/>
    </row>
    <row r="412" spans="3:3" s="49" customFormat="1" x14ac:dyDescent="0.25">
      <c r="C412" s="51"/>
    </row>
    <row r="413" spans="3:3" s="49" customFormat="1" x14ac:dyDescent="0.25">
      <c r="C413" s="51"/>
    </row>
    <row r="414" spans="3:3" s="49" customFormat="1" x14ac:dyDescent="0.25">
      <c r="C414" s="51"/>
    </row>
    <row r="415" spans="3:3" s="49" customFormat="1" x14ac:dyDescent="0.25">
      <c r="C415" s="51"/>
    </row>
    <row r="416" spans="3:3" s="49" customFormat="1" x14ac:dyDescent="0.25">
      <c r="C416" s="51"/>
    </row>
    <row r="417" spans="3:3" s="49" customFormat="1" x14ac:dyDescent="0.25">
      <c r="C417" s="51"/>
    </row>
    <row r="418" spans="3:3" s="49" customFormat="1" x14ac:dyDescent="0.25">
      <c r="C418" s="51"/>
    </row>
    <row r="419" spans="3:3" s="49" customFormat="1" x14ac:dyDescent="0.25">
      <c r="C419" s="51"/>
    </row>
    <row r="420" spans="3:3" s="49" customFormat="1" x14ac:dyDescent="0.25">
      <c r="C420" s="51"/>
    </row>
    <row r="421" spans="3:3" s="49" customFormat="1" x14ac:dyDescent="0.25">
      <c r="C421" s="51"/>
    </row>
    <row r="422" spans="3:3" s="49" customFormat="1" x14ac:dyDescent="0.25">
      <c r="C422" s="51"/>
    </row>
    <row r="423" spans="3:3" s="49" customFormat="1" x14ac:dyDescent="0.25">
      <c r="C423" s="51"/>
    </row>
    <row r="424" spans="3:3" s="49" customFormat="1" x14ac:dyDescent="0.25">
      <c r="C424" s="51"/>
    </row>
    <row r="425" spans="3:3" s="49" customFormat="1" x14ac:dyDescent="0.25">
      <c r="C425" s="51"/>
    </row>
    <row r="426" spans="3:3" s="49" customFormat="1" x14ac:dyDescent="0.25">
      <c r="C426" s="51"/>
    </row>
    <row r="427" spans="3:3" s="49" customFormat="1" x14ac:dyDescent="0.25">
      <c r="C427" s="51"/>
    </row>
    <row r="428" spans="3:3" s="49" customFormat="1" x14ac:dyDescent="0.25">
      <c r="C428" s="51"/>
    </row>
    <row r="429" spans="3:3" s="49" customFormat="1" x14ac:dyDescent="0.25">
      <c r="C429" s="51"/>
    </row>
    <row r="430" spans="3:3" s="49" customFormat="1" x14ac:dyDescent="0.25">
      <c r="C430" s="51"/>
    </row>
    <row r="431" spans="3:3" s="49" customFormat="1" x14ac:dyDescent="0.25">
      <c r="C431" s="51"/>
    </row>
    <row r="432" spans="3:3" s="49" customFormat="1" x14ac:dyDescent="0.25">
      <c r="C432" s="51"/>
    </row>
    <row r="433" spans="3:3" s="49" customFormat="1" x14ac:dyDescent="0.25">
      <c r="C433" s="51"/>
    </row>
    <row r="434" spans="3:3" s="49" customFormat="1" x14ac:dyDescent="0.25">
      <c r="C434" s="51"/>
    </row>
    <row r="435" spans="3:3" s="49" customFormat="1" x14ac:dyDescent="0.25">
      <c r="C435" s="51"/>
    </row>
    <row r="436" spans="3:3" s="49" customFormat="1" x14ac:dyDescent="0.25">
      <c r="C436" s="51"/>
    </row>
    <row r="437" spans="3:3" s="49" customFormat="1" x14ac:dyDescent="0.25">
      <c r="C437" s="51"/>
    </row>
    <row r="438" spans="3:3" s="49" customFormat="1" x14ac:dyDescent="0.25">
      <c r="C438" s="51"/>
    </row>
    <row r="439" spans="3:3" s="49" customFormat="1" x14ac:dyDescent="0.25">
      <c r="C439" s="51"/>
    </row>
    <row r="440" spans="3:3" s="49" customFormat="1" x14ac:dyDescent="0.25">
      <c r="C440" s="51"/>
    </row>
    <row r="441" spans="3:3" s="49" customFormat="1" x14ac:dyDescent="0.25">
      <c r="C441" s="51"/>
    </row>
    <row r="442" spans="3:3" s="49" customFormat="1" x14ac:dyDescent="0.25">
      <c r="C442" s="51"/>
    </row>
    <row r="443" spans="3:3" s="49" customFormat="1" x14ac:dyDescent="0.25">
      <c r="C443" s="51"/>
    </row>
    <row r="444" spans="3:3" s="49" customFormat="1" x14ac:dyDescent="0.25">
      <c r="C444" s="51"/>
    </row>
    <row r="445" spans="3:3" s="49" customFormat="1" x14ac:dyDescent="0.25">
      <c r="C445" s="51"/>
    </row>
    <row r="446" spans="3:3" s="49" customFormat="1" x14ac:dyDescent="0.25">
      <c r="C446" s="51"/>
    </row>
    <row r="447" spans="3:3" s="49" customFormat="1" x14ac:dyDescent="0.25">
      <c r="C447" s="51"/>
    </row>
    <row r="448" spans="3:3" s="49" customFormat="1" x14ac:dyDescent="0.25">
      <c r="C448" s="51"/>
    </row>
    <row r="449" spans="3:3" s="49" customFormat="1" x14ac:dyDescent="0.25">
      <c r="C449" s="51"/>
    </row>
    <row r="450" spans="3:3" s="49" customFormat="1" x14ac:dyDescent="0.25">
      <c r="C450" s="51"/>
    </row>
    <row r="451" spans="3:3" s="49" customFormat="1" x14ac:dyDescent="0.25">
      <c r="C451" s="51"/>
    </row>
    <row r="452" spans="3:3" s="49" customFormat="1" x14ac:dyDescent="0.25">
      <c r="C452" s="51"/>
    </row>
  </sheetData>
  <mergeCells count="8">
    <mergeCell ref="A6:A7"/>
    <mergeCell ref="B6:B7"/>
    <mergeCell ref="D6:D7"/>
    <mergeCell ref="E6:F6"/>
    <mergeCell ref="A1:F1"/>
    <mergeCell ref="D2:F2"/>
    <mergeCell ref="A3:F3"/>
    <mergeCell ref="E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Հավելված 2</vt:lpstr>
      <vt:lpstr>Հավելված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2024-08-05T07:36:49Z</dcterms:created>
  <dcterms:modified xsi:type="dcterms:W3CDTF">2025-10-08T10:48:49Z</dcterms:modified>
</cp:coreProperties>
</file>